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rootedwealth.sharepoint.com/sites/Uluru-FIRM/Shared Documents/Marketing &amp; Networking/Podcast/"/>
    </mc:Choice>
  </mc:AlternateContent>
  <xr:revisionPtr revIDLastSave="591" documentId="11_4FC585696C898A36F23E15D6E5FF81D6B0823796" xr6:coauthVersionLast="47" xr6:coauthVersionMax="47" xr10:uidLastSave="{3D0C52E3-AFDE-4EFC-A9B7-87B8ADAAB05A}"/>
  <bookViews>
    <workbookView xWindow="-19290" yWindow="0" windowWidth="19380" windowHeight="20970" xr2:uid="{00000000-000D-0000-FFFF-FFFF00000000}"/>
  </bookViews>
  <sheets>
    <sheet name="Inputs" sheetId="2" r:id="rId1"/>
    <sheet name="Summary Sheet" sheetId="1" r:id="rId2"/>
    <sheet name="Inputs - Example Client" sheetId="3" r:id="rId3"/>
    <sheet name="Summary Sheet - Example Client" sheetId="4" r:id="rId4"/>
  </sheets>
  <definedNames>
    <definedName name="_xlnm._FilterDatabase" localSheetId="0" hidden="1">Inputs!$A$5:$E$129</definedName>
    <definedName name="_xlnm._FilterDatabase" localSheetId="2" hidden="1">'Inputs - Example Client'!$A$1:$E$125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F31" i="4"/>
  <c r="F29" i="4"/>
  <c r="F27" i="4"/>
  <c r="F26" i="4"/>
  <c r="E22" i="4"/>
  <c r="E21" i="4"/>
  <c r="F30" i="4" s="1"/>
  <c r="E20" i="4"/>
  <c r="E19" i="4"/>
  <c r="F28" i="4" s="1"/>
  <c r="D13" i="4"/>
  <c r="D12" i="4"/>
  <c r="D11" i="4"/>
  <c r="B4" i="4"/>
  <c r="B3" i="4"/>
  <c r="D16" i="4"/>
  <c r="E16" i="4" s="1"/>
  <c r="D16" i="1"/>
  <c r="E16" i="1" s="1"/>
  <c r="C125" i="3"/>
  <c r="C121" i="3"/>
  <c r="C115" i="3"/>
  <c r="C101" i="3"/>
  <c r="C99" i="3"/>
  <c r="C84" i="3"/>
  <c r="C73" i="3"/>
  <c r="C67" i="3"/>
  <c r="C61" i="3"/>
  <c r="C46" i="3"/>
  <c r="E46" i="3" s="1"/>
  <c r="C4" i="3"/>
  <c r="C47" i="3"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F29" i="1"/>
  <c r="F28" i="1"/>
  <c r="C129" i="2"/>
  <c r="C125" i="2"/>
  <c r="C119" i="2"/>
  <c r="E24" i="1" s="1"/>
  <c r="E21" i="1"/>
  <c r="F32" i="1" s="1"/>
  <c r="E20" i="1"/>
  <c r="E19" i="1"/>
  <c r="F30" i="1" s="1"/>
  <c r="C88" i="2"/>
  <c r="C7" i="1" s="1"/>
  <c r="C65" i="2"/>
  <c r="D11" i="1" s="1"/>
  <c r="C77" i="2"/>
  <c r="D13" i="1" s="1"/>
  <c r="C71" i="2"/>
  <c r="D12" i="1" s="1"/>
  <c r="C50" i="2"/>
  <c r="C8" i="2"/>
  <c r="B3" i="1" s="1"/>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E22" i="1" l="1"/>
  <c r="E25" i="1" s="1"/>
  <c r="C4" i="4"/>
  <c r="D4" i="4" s="1"/>
  <c r="F33" i="1"/>
  <c r="E23" i="4"/>
  <c r="E34" i="4" s="1"/>
  <c r="E50" i="2"/>
  <c r="F31" i="1"/>
  <c r="E47" i="3"/>
  <c r="C75" i="3"/>
  <c r="C79" i="3" s="1"/>
  <c r="C51" i="2"/>
  <c r="B4" i="1"/>
  <c r="C4" i="1" s="1"/>
  <c r="D4" i="1" s="1"/>
  <c r="C3" i="1"/>
  <c r="E36" i="1" l="1"/>
  <c r="C79" i="2"/>
  <c r="C83" i="2" s="1"/>
  <c r="E51" i="2"/>
  <c r="B5" i="4"/>
  <c r="B34" i="4" s="1"/>
  <c r="C3" i="4"/>
  <c r="B5" i="1"/>
  <c r="B36" i="1" s="1"/>
  <c r="C5" i="1"/>
  <c r="C8" i="1" s="1"/>
  <c r="C36" i="1" s="1"/>
  <c r="D3" i="1"/>
  <c r="D5" i="1" s="1"/>
  <c r="D10" i="1" s="1"/>
  <c r="D14" i="1" s="1"/>
  <c r="D3" i="4" l="1"/>
  <c r="D5" i="4" s="1"/>
  <c r="D10" i="4" s="1"/>
  <c r="D14" i="4" s="1"/>
  <c r="C5" i="4"/>
  <c r="C8" i="4" s="1"/>
  <c r="C34" i="4" s="1"/>
  <c r="D17" i="1"/>
  <c r="D36" i="1" s="1"/>
  <c r="F27" i="1"/>
  <c r="F34" i="1" s="1"/>
  <c r="F36" i="1" s="1"/>
  <c r="F25" i="4" l="1"/>
  <c r="F32" i="4" s="1"/>
  <c r="F34" i="4" s="1"/>
  <c r="D17" i="4"/>
  <c r="D34" i="4" s="1"/>
</calcChain>
</file>

<file path=xl/sharedStrings.xml><?xml version="1.0" encoding="utf-8"?>
<sst xmlns="http://schemas.openxmlformats.org/spreadsheetml/2006/main" count="506" uniqueCount="144">
  <si>
    <t>Net Income</t>
  </si>
  <si>
    <t>Distributions</t>
  </si>
  <si>
    <t>Balance Sheet</t>
  </si>
  <si>
    <t>Debt Service</t>
  </si>
  <si>
    <t>EBITDA</t>
  </si>
  <si>
    <t>Total</t>
  </si>
  <si>
    <t>Practice Revenue</t>
  </si>
  <si>
    <t>Operating Profit</t>
  </si>
  <si>
    <t>Invesetor</t>
  </si>
  <si>
    <t>NET INCOME</t>
  </si>
  <si>
    <t>IRS / Banks</t>
  </si>
  <si>
    <t>Less: Taxes</t>
  </si>
  <si>
    <t>Less: Retirement Contributions</t>
  </si>
  <si>
    <t>Less: Essential Personal Expenses</t>
  </si>
  <si>
    <t>Spouse</t>
  </si>
  <si>
    <t>Future Self</t>
  </si>
  <si>
    <t>Household Discretionary Income</t>
  </si>
  <si>
    <t>Retirement Savings</t>
  </si>
  <si>
    <t>SALARY-OFFICE</t>
  </si>
  <si>
    <t>SALARY-ASSISTANT</t>
  </si>
  <si>
    <t>SALARY-HYGIENIST</t>
  </si>
  <si>
    <t>PAYROLL TAXES</t>
  </si>
  <si>
    <t>WORKERS' COMPENSATION INSURANCE</t>
  </si>
  <si>
    <t>DENTAL SUPPLIES</t>
  </si>
  <si>
    <t>IMPLANTS</t>
  </si>
  <si>
    <t>LABORATORY</t>
  </si>
  <si>
    <t>INVISALIGN</t>
  </si>
  <si>
    <t>MARKETING</t>
  </si>
  <si>
    <t>ADVERTISING</t>
  </si>
  <si>
    <t>RENT</t>
  </si>
  <si>
    <t>UTILITIES</t>
  </si>
  <si>
    <t>TELEPHONE</t>
  </si>
  <si>
    <t>MAINTENANCE</t>
  </si>
  <si>
    <t>REPAIRS</t>
  </si>
  <si>
    <t>JANITORIAL</t>
  </si>
  <si>
    <t>OFFICE SUPPLIES &amp; EXPENSES</t>
  </si>
  <si>
    <t>COMPUTER EXPENSE</t>
  </si>
  <si>
    <t>POSTAGE</t>
  </si>
  <si>
    <t>PAYROLL PROCESSING FEES</t>
  </si>
  <si>
    <t>BANK CHARGES</t>
  </si>
  <si>
    <t>OTHER TAXES, FEES, &amp; LICENSES</t>
  </si>
  <si>
    <t>SUBSCRIPTIONS &amp; DUES</t>
  </si>
  <si>
    <t>EDUCATION &amp; MEETINGS</t>
  </si>
  <si>
    <t>ACCOUNTING</t>
  </si>
  <si>
    <t>LEGAL</t>
  </si>
  <si>
    <t>RETIREMENT PLAN ADMINISTRATION</t>
  </si>
  <si>
    <t>MANAGEMENT CONSULTANT</t>
  </si>
  <si>
    <t>CONTRACT SERVICES-OTHER</t>
  </si>
  <si>
    <t>INSURANCE-OTHER</t>
  </si>
  <si>
    <t>PROPERTY INSURANCE</t>
  </si>
  <si>
    <t>BUSINESS OVERHEAD INSURANCE</t>
  </si>
  <si>
    <t>MEALS</t>
  </si>
  <si>
    <t>LAUNDRY &amp; UNIFORM</t>
  </si>
  <si>
    <t>PAYROLL TAXES-DR</t>
  </si>
  <si>
    <t>DISABILITY INSURANCE-DR</t>
  </si>
  <si>
    <t>CHARITABLE CONTRIBUTIONS</t>
  </si>
  <si>
    <t>SUBSCRIPTIONS &amp; DUES-DR</t>
  </si>
  <si>
    <t>TRAVEL &amp; LODGING-DR</t>
  </si>
  <si>
    <t>MEALS-DR</t>
  </si>
  <si>
    <t>EDUCATION &amp; MEETINGS-DR</t>
  </si>
  <si>
    <t>AUTOMOBILE EXPENSE-DR</t>
  </si>
  <si>
    <t>PARKING &amp; TOLLS-DR</t>
  </si>
  <si>
    <t>INTEREST EXPENSE</t>
  </si>
  <si>
    <t>DEPRECIATION EXPENSE</t>
  </si>
  <si>
    <t>AMORTIZATION EXPENSE</t>
  </si>
  <si>
    <t>TOTAL PRACTICE COLLECTIONS</t>
  </si>
  <si>
    <t>REFUNDS &amp; RETURNED CHECKS</t>
  </si>
  <si>
    <t>INTEREST INCOME</t>
  </si>
  <si>
    <t>MISCELLANEOUS INCOME</t>
  </si>
  <si>
    <t xml:space="preserve">Description </t>
  </si>
  <si>
    <t>Amount</t>
  </si>
  <si>
    <t>Where to Find</t>
  </si>
  <si>
    <t>NET PRACTICE COLLECTIONS/REVENUE</t>
  </si>
  <si>
    <t>TOTAL PRACTICE OVERHEAD</t>
  </si>
  <si>
    <t>PRACTICE PROFIT</t>
  </si>
  <si>
    <t>OTHER A</t>
  </si>
  <si>
    <t>OTHER B</t>
  </si>
  <si>
    <t>OTHER C</t>
  </si>
  <si>
    <t>OTHER D</t>
  </si>
  <si>
    <t>OTHER E</t>
  </si>
  <si>
    <t>OWNER SALARY</t>
  </si>
  <si>
    <t>FAMILY SALARY</t>
  </si>
  <si>
    <t>TOTAL OWNER EXPENSES</t>
  </si>
  <si>
    <t>TOTAL ITDA</t>
  </si>
  <si>
    <t>OTHER EXPENSES (NON-ORDINARY)</t>
  </si>
  <si>
    <t>OTHER INCOME (NON-ORDINARY)</t>
  </si>
  <si>
    <t>OTHER INCOME/EXPENSES</t>
  </si>
  <si>
    <t>OTHER TAX-CORP</t>
  </si>
  <si>
    <t>DISTRIBUTIONS OR DRAWS</t>
  </si>
  <si>
    <t>RETAINED PROFITS</t>
  </si>
  <si>
    <t>ORDER</t>
  </si>
  <si>
    <t>PROVIDER PRODUCTION</t>
  </si>
  <si>
    <t>STANDARD COMPENSATION %</t>
  </si>
  <si>
    <t xml:space="preserve">Depending on your specialty, this percentage may change. 30% is a good starting point for GPs and other specialties. </t>
  </si>
  <si>
    <t>Profit and Loss Statement</t>
  </si>
  <si>
    <t>Calculation</t>
  </si>
  <si>
    <t xml:space="preserve">Look in your practice management software (ex. Dentrix) to find how much each doctor provider produced for the same time period you are using for your profit and loss information  above. </t>
  </si>
  <si>
    <t>OTHER OWNER EXPENSES</t>
  </si>
  <si>
    <t>PROVIDER COMPENSATION</t>
  </si>
  <si>
    <t>Colleague</t>
  </si>
  <si>
    <t>Less: Practice Overhead</t>
  </si>
  <si>
    <t>Less: Provider Compensation</t>
  </si>
  <si>
    <t>Less: Owner Expenses</t>
  </si>
  <si>
    <t>Less: Interest, Taxes, Dep., &amp; Amtz.</t>
  </si>
  <si>
    <t>Add: Other Income/Expesnes</t>
  </si>
  <si>
    <t>Owner W-2</t>
  </si>
  <si>
    <t>Box 1</t>
  </si>
  <si>
    <t>Box 2</t>
  </si>
  <si>
    <t>Box 3</t>
  </si>
  <si>
    <t>Box 4</t>
  </si>
  <si>
    <t>Box 5</t>
  </si>
  <si>
    <t>Box 6</t>
  </si>
  <si>
    <t>Box 17</t>
  </si>
  <si>
    <t>Form W-2 from payroll company</t>
  </si>
  <si>
    <t>Family Members W-2 from Practice (Combined)</t>
  </si>
  <si>
    <t>Box 12a IF Code D or S</t>
  </si>
  <si>
    <t>Box 12a IF Code AA</t>
  </si>
  <si>
    <t>Taxable Income from Practice</t>
  </si>
  <si>
    <t>Household Living Expenses</t>
  </si>
  <si>
    <t>Mortgage/Rent per month</t>
  </si>
  <si>
    <t>Other home costs per month</t>
  </si>
  <si>
    <t>Average credit card balance each month</t>
  </si>
  <si>
    <t xml:space="preserve">Essential Living Expenses </t>
  </si>
  <si>
    <t>Student loans</t>
  </si>
  <si>
    <t>Monthly average</t>
  </si>
  <si>
    <t>Add: Distributions or Draws</t>
  </si>
  <si>
    <t>Add: W2 Income</t>
  </si>
  <si>
    <t>Total Benefits/Increases for Owner</t>
  </si>
  <si>
    <t>Changes on Balance Sheet</t>
  </si>
  <si>
    <t>Beginning Fixed Assets</t>
  </si>
  <si>
    <t>Ending Fixed Assets</t>
  </si>
  <si>
    <t>Increase in Fixed Assets</t>
  </si>
  <si>
    <t>Beginning Long-Term Liabilities</t>
  </si>
  <si>
    <t>Ending Long-Term Liabilities</t>
  </si>
  <si>
    <t>Decrease in Long-Term Liabilities</t>
  </si>
  <si>
    <t>W2 Income-Owner</t>
  </si>
  <si>
    <t>W2 Income-Family</t>
  </si>
  <si>
    <t>Owner Perks</t>
  </si>
  <si>
    <t>Example for S-Corporation</t>
  </si>
  <si>
    <t xml:space="preserve">  </t>
  </si>
  <si>
    <t>Colleague /  Broker</t>
  </si>
  <si>
    <t>Income before Houshold Expenses</t>
  </si>
  <si>
    <t xml:space="preserve">Disclaimer: This spreadsheet is primarily designed for single owners of a dental practice who are a sole proprietor or S-Corporation. If you have more than one owner, this spreadsheet will need slight modifications. </t>
  </si>
  <si>
    <t xml:space="preserve">Instructions: Complete the green squares on this sheet as best as possible. Go to "Summary Sheet" to see your 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</si>
</sst>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12">
    <border>
      <left/>
      <right/>
      <top/>
      <bottom/>
      <diagonal/>
    </border>
    <border>
      <left/>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45">
    <xf numFmtId="0" fontId="0" fillId="0" borderId="0" xfId="0"/>
    <xf numFmtId="0" fontId="2" fillId="0" borderId="0" xfId="0" applyFont="1"/>
    <xf numFmtId="0" fontId="0" fillId="0" borderId="0" xfId="0" applyAlignment="1">
      <alignment wrapText="1"/>
    </xf>
    <xf numFmtId="39" fontId="0" fillId="0" borderId="0" xfId="0" applyNumberFormat="1"/>
    <xf numFmtId="0" fontId="0" fillId="0" borderId="1" xfId="0" applyBorder="1"/>
    <xf numFmtId="39" fontId="0" fillId="0" borderId="1" xfId="0" applyNumberFormat="1" applyBorder="1"/>
    <xf numFmtId="0" fontId="0" fillId="0" borderId="2" xfId="0" applyBorder="1"/>
    <xf numFmtId="39" fontId="0" fillId="0" borderId="2" xfId="0" applyNumberFormat="1" applyBorder="1"/>
    <xf numFmtId="9" fontId="0" fillId="0" borderId="0" xfId="0" applyNumberFormat="1"/>
    <xf numFmtId="0" fontId="0" fillId="0" borderId="0" xfId="0" applyAlignment="1">
      <alignment vertical="top"/>
    </xf>
    <xf numFmtId="39" fontId="0" fillId="0" borderId="0" xfId="0" applyNumberFormat="1" applyAlignment="1">
      <alignment vertical="top"/>
    </xf>
    <xf numFmtId="9" fontId="0" fillId="0" borderId="0" xfId="0" applyNumberFormat="1" applyAlignment="1">
      <alignment vertical="top"/>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39" fontId="0" fillId="0" borderId="1" xfId="0" applyNumberFormat="1" applyBorder="1" applyAlignment="1">
      <alignment vertical="top"/>
    </xf>
    <xf numFmtId="0" fontId="0" fillId="2" borderId="0" xfId="0" applyFill="1" applyAlignment="1">
      <alignment horizontal="center"/>
    </xf>
    <xf numFmtId="0" fontId="3" fillId="0" borderId="0" xfId="0" applyFont="1" applyAlignment="1">
      <alignment horizontal="center"/>
    </xf>
    <xf numFmtId="0" fontId="0" fillId="7" borderId="0" xfId="0" applyFill="1"/>
    <xf numFmtId="0" fontId="0" fillId="7" borderId="1" xfId="0" applyFill="1" applyBorder="1"/>
    <xf numFmtId="39" fontId="0" fillId="7" borderId="0" xfId="0" applyNumberFormat="1" applyFill="1"/>
    <xf numFmtId="39" fontId="0" fillId="8" borderId="0" xfId="0" applyNumberFormat="1" applyFill="1"/>
    <xf numFmtId="0" fontId="0" fillId="8" borderId="0" xfId="0" applyFill="1"/>
    <xf numFmtId="39" fontId="0" fillId="8" borderId="1" xfId="0" applyNumberFormat="1" applyFill="1" applyBorder="1"/>
    <xf numFmtId="0" fontId="0" fillId="8" borderId="1" xfId="0" applyFill="1" applyBorder="1"/>
    <xf numFmtId="0" fontId="2" fillId="8" borderId="0" xfId="0" applyFont="1" applyFill="1"/>
    <xf numFmtId="0" fontId="2" fillId="8" borderId="0" xfId="1" applyFont="1" applyFill="1"/>
    <xf numFmtId="0" fontId="1" fillId="8" borderId="1" xfId="1" applyFill="1" applyBorder="1"/>
    <xf numFmtId="0" fontId="1" fillId="8" borderId="0" xfId="1" applyFill="1"/>
    <xf numFmtId="39" fontId="0" fillId="9" borderId="0" xfId="0" applyNumberFormat="1" applyFill="1"/>
    <xf numFmtId="0" fontId="0" fillId="9" borderId="0" xfId="0" applyFill="1"/>
    <xf numFmtId="39" fontId="0" fillId="9" borderId="0" xfId="0" applyNumberFormat="1" applyFill="1" applyAlignment="1">
      <alignment vertical="top"/>
    </xf>
    <xf numFmtId="9" fontId="0" fillId="9" borderId="0" xfId="0" applyNumberFormat="1" applyFill="1" applyAlignment="1">
      <alignment vertical="top"/>
    </xf>
    <xf numFmtId="0" fontId="0" fillId="2" borderId="0" xfId="0" applyFill="1" applyAlignment="1">
      <alignment horizontal="center" wrapText="1"/>
    </xf>
    <xf numFmtId="0" fontId="0" fillId="8" borderId="0" xfId="1" applyFont="1" applyFill="1"/>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11" xfId="0" applyFill="1" applyBorder="1" applyAlignment="1">
      <alignment horizontal="left" vertical="top" wrapText="1"/>
    </xf>
  </cellXfs>
  <cellStyles count="2">
    <cellStyle name="Normal" xfId="0" builtinId="0"/>
    <cellStyle name="Normal 2 2" xfId="1" xr:uid="{290CB560-3808-4666-B1AA-A27D57C653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10524-536A-4399-A584-400A13F6C779}">
  <sheetPr>
    <tabColor theme="9" tint="0.79998168889431442"/>
  </sheetPr>
  <dimension ref="A1:E129"/>
  <sheetViews>
    <sheetView tabSelected="1" workbookViewId="0">
      <pane ySplit="5" topLeftCell="A6" activePane="bottomLeft" state="frozen"/>
      <selection pane="bottomLeft" activeCell="F19" sqref="F19"/>
    </sheetView>
  </sheetViews>
  <sheetFormatPr defaultRowHeight="14.5" outlineLevelCol="1" x14ac:dyDescent="0.35"/>
  <cols>
    <col min="1" max="1" width="10.26953125" style="18" hidden="1" customWidth="1" outlineLevel="1"/>
    <col min="2" max="2" width="34.36328125" bestFit="1" customWidth="1" collapsed="1"/>
    <col min="3" max="3" width="13.81640625" bestFit="1" customWidth="1"/>
    <col min="4" max="4" width="45.26953125" customWidth="1"/>
  </cols>
  <sheetData>
    <row r="1" spans="1:5" x14ac:dyDescent="0.35">
      <c r="B1" s="36" t="s">
        <v>142</v>
      </c>
      <c r="C1" s="37"/>
      <c r="D1" s="37"/>
      <c r="E1" s="38"/>
    </row>
    <row r="2" spans="1:5" ht="15" thickBot="1" x14ac:dyDescent="0.4">
      <c r="B2" s="39"/>
      <c r="C2" s="40"/>
      <c r="D2" s="40"/>
      <c r="E2" s="41"/>
    </row>
    <row r="3" spans="1:5" ht="15" thickBot="1" x14ac:dyDescent="0.4">
      <c r="B3" s="42" t="s">
        <v>143</v>
      </c>
      <c r="C3" s="43"/>
      <c r="D3" s="43"/>
      <c r="E3" s="44"/>
    </row>
    <row r="5" spans="1:5" x14ac:dyDescent="0.35">
      <c r="A5" s="18" t="s">
        <v>90</v>
      </c>
      <c r="B5" s="1" t="s">
        <v>69</v>
      </c>
      <c r="C5" s="1" t="s">
        <v>70</v>
      </c>
      <c r="D5" s="1" t="s">
        <v>71</v>
      </c>
    </row>
    <row r="6" spans="1:5" x14ac:dyDescent="0.35">
      <c r="A6" s="18">
        <v>1</v>
      </c>
      <c r="B6" t="s">
        <v>65</v>
      </c>
      <c r="C6" s="30"/>
      <c r="D6" t="s">
        <v>94</v>
      </c>
    </row>
    <row r="7" spans="1:5" x14ac:dyDescent="0.35">
      <c r="A7" s="18">
        <f>+A6+1</f>
        <v>2</v>
      </c>
      <c r="B7" t="s">
        <v>66</v>
      </c>
      <c r="C7" s="30"/>
      <c r="D7" t="s">
        <v>94</v>
      </c>
    </row>
    <row r="8" spans="1:5" x14ac:dyDescent="0.35">
      <c r="A8" s="18">
        <f t="shared" ref="A8:A72" si="0">+A7+1</f>
        <v>3</v>
      </c>
      <c r="B8" s="4" t="s">
        <v>72</v>
      </c>
      <c r="C8" s="5">
        <f>+C6+C7</f>
        <v>0</v>
      </c>
      <c r="D8" t="s">
        <v>95</v>
      </c>
    </row>
    <row r="9" spans="1:5" x14ac:dyDescent="0.35">
      <c r="A9" s="18">
        <f t="shared" si="0"/>
        <v>4</v>
      </c>
      <c r="C9" s="3"/>
    </row>
    <row r="10" spans="1:5" x14ac:dyDescent="0.35">
      <c r="A10" s="18">
        <f t="shared" si="0"/>
        <v>5</v>
      </c>
      <c r="B10" t="s">
        <v>18</v>
      </c>
      <c r="C10" s="30"/>
      <c r="D10" t="s">
        <v>94</v>
      </c>
    </row>
    <row r="11" spans="1:5" x14ac:dyDescent="0.35">
      <c r="A11" s="18">
        <f t="shared" si="0"/>
        <v>6</v>
      </c>
      <c r="B11" t="s">
        <v>19</v>
      </c>
      <c r="C11" s="30"/>
      <c r="D11" t="s">
        <v>94</v>
      </c>
    </row>
    <row r="12" spans="1:5" x14ac:dyDescent="0.35">
      <c r="A12" s="18">
        <f t="shared" si="0"/>
        <v>7</v>
      </c>
      <c r="B12" t="s">
        <v>20</v>
      </c>
      <c r="C12" s="30"/>
      <c r="D12" t="s">
        <v>94</v>
      </c>
    </row>
    <row r="13" spans="1:5" x14ac:dyDescent="0.35">
      <c r="A13" s="18">
        <f t="shared" si="0"/>
        <v>8</v>
      </c>
      <c r="B13" t="s">
        <v>21</v>
      </c>
      <c r="C13" s="30"/>
      <c r="D13" t="s">
        <v>94</v>
      </c>
    </row>
    <row r="14" spans="1:5" x14ac:dyDescent="0.35">
      <c r="A14" s="18">
        <f t="shared" si="0"/>
        <v>9</v>
      </c>
      <c r="B14" t="s">
        <v>22</v>
      </c>
      <c r="C14" s="30"/>
      <c r="D14" t="s">
        <v>94</v>
      </c>
    </row>
    <row r="15" spans="1:5" x14ac:dyDescent="0.35">
      <c r="A15" s="18">
        <f t="shared" si="0"/>
        <v>10</v>
      </c>
      <c r="B15" t="s">
        <v>23</v>
      </c>
      <c r="C15" s="30"/>
      <c r="D15" t="s">
        <v>94</v>
      </c>
    </row>
    <row r="16" spans="1:5" x14ac:dyDescent="0.35">
      <c r="A16" s="18">
        <f t="shared" si="0"/>
        <v>11</v>
      </c>
      <c r="B16" t="s">
        <v>24</v>
      </c>
      <c r="C16" s="30"/>
      <c r="D16" t="s">
        <v>94</v>
      </c>
    </row>
    <row r="17" spans="1:4" x14ac:dyDescent="0.35">
      <c r="A17" s="18">
        <f t="shared" si="0"/>
        <v>12</v>
      </c>
      <c r="B17" t="s">
        <v>25</v>
      </c>
      <c r="C17" s="30"/>
      <c r="D17" t="s">
        <v>94</v>
      </c>
    </row>
    <row r="18" spans="1:4" x14ac:dyDescent="0.35">
      <c r="A18" s="18">
        <f t="shared" si="0"/>
        <v>13</v>
      </c>
      <c r="B18" t="s">
        <v>26</v>
      </c>
      <c r="C18" s="30"/>
      <c r="D18" t="s">
        <v>94</v>
      </c>
    </row>
    <row r="19" spans="1:4" x14ac:dyDescent="0.35">
      <c r="A19" s="18">
        <f t="shared" si="0"/>
        <v>14</v>
      </c>
      <c r="B19" t="s">
        <v>27</v>
      </c>
      <c r="C19" s="30"/>
      <c r="D19" t="s">
        <v>94</v>
      </c>
    </row>
    <row r="20" spans="1:4" x14ac:dyDescent="0.35">
      <c r="A20" s="18">
        <f t="shared" si="0"/>
        <v>15</v>
      </c>
      <c r="B20" t="s">
        <v>28</v>
      </c>
      <c r="C20" s="30"/>
      <c r="D20" t="s">
        <v>94</v>
      </c>
    </row>
    <row r="21" spans="1:4" x14ac:dyDescent="0.35">
      <c r="A21" s="18">
        <f t="shared" si="0"/>
        <v>16</v>
      </c>
      <c r="B21" t="s">
        <v>29</v>
      </c>
      <c r="C21" s="30"/>
      <c r="D21" t="s">
        <v>94</v>
      </c>
    </row>
    <row r="22" spans="1:4" x14ac:dyDescent="0.35">
      <c r="A22" s="18">
        <f t="shared" si="0"/>
        <v>17</v>
      </c>
      <c r="B22" t="s">
        <v>30</v>
      </c>
      <c r="C22" s="30"/>
      <c r="D22" t="s">
        <v>94</v>
      </c>
    </row>
    <row r="23" spans="1:4" x14ac:dyDescent="0.35">
      <c r="A23" s="18">
        <f t="shared" si="0"/>
        <v>18</v>
      </c>
      <c r="B23" t="s">
        <v>31</v>
      </c>
      <c r="C23" s="30"/>
      <c r="D23" t="s">
        <v>94</v>
      </c>
    </row>
    <row r="24" spans="1:4" x14ac:dyDescent="0.35">
      <c r="A24" s="18">
        <f t="shared" si="0"/>
        <v>19</v>
      </c>
      <c r="B24" t="s">
        <v>32</v>
      </c>
      <c r="C24" s="30"/>
      <c r="D24" t="s">
        <v>94</v>
      </c>
    </row>
    <row r="25" spans="1:4" x14ac:dyDescent="0.35">
      <c r="A25" s="18">
        <f t="shared" si="0"/>
        <v>20</v>
      </c>
      <c r="B25" t="s">
        <v>33</v>
      </c>
      <c r="C25" s="30"/>
      <c r="D25" t="s">
        <v>94</v>
      </c>
    </row>
    <row r="26" spans="1:4" x14ac:dyDescent="0.35">
      <c r="A26" s="18">
        <f t="shared" si="0"/>
        <v>21</v>
      </c>
      <c r="B26" t="s">
        <v>34</v>
      </c>
      <c r="C26" s="30"/>
      <c r="D26" t="s">
        <v>94</v>
      </c>
    </row>
    <row r="27" spans="1:4" x14ac:dyDescent="0.35">
      <c r="A27" s="18">
        <f t="shared" si="0"/>
        <v>22</v>
      </c>
      <c r="B27" t="s">
        <v>35</v>
      </c>
      <c r="C27" s="30"/>
      <c r="D27" t="s">
        <v>94</v>
      </c>
    </row>
    <row r="28" spans="1:4" x14ac:dyDescent="0.35">
      <c r="A28" s="18">
        <f t="shared" si="0"/>
        <v>23</v>
      </c>
      <c r="B28" t="s">
        <v>36</v>
      </c>
      <c r="C28" s="30"/>
      <c r="D28" t="s">
        <v>94</v>
      </c>
    </row>
    <row r="29" spans="1:4" x14ac:dyDescent="0.35">
      <c r="A29" s="18">
        <f t="shared" si="0"/>
        <v>24</v>
      </c>
      <c r="B29" t="s">
        <v>37</v>
      </c>
      <c r="C29" s="30"/>
      <c r="D29" t="s">
        <v>94</v>
      </c>
    </row>
    <row r="30" spans="1:4" x14ac:dyDescent="0.35">
      <c r="A30" s="18">
        <f t="shared" si="0"/>
        <v>25</v>
      </c>
      <c r="B30" t="s">
        <v>38</v>
      </c>
      <c r="C30" s="30"/>
      <c r="D30" t="s">
        <v>94</v>
      </c>
    </row>
    <row r="31" spans="1:4" x14ac:dyDescent="0.35">
      <c r="A31" s="18">
        <f t="shared" si="0"/>
        <v>26</v>
      </c>
      <c r="B31" t="s">
        <v>39</v>
      </c>
      <c r="C31" s="30"/>
      <c r="D31" t="s">
        <v>94</v>
      </c>
    </row>
    <row r="32" spans="1:4" x14ac:dyDescent="0.35">
      <c r="A32" s="18">
        <f t="shared" si="0"/>
        <v>27</v>
      </c>
      <c r="B32" t="s">
        <v>40</v>
      </c>
      <c r="C32" s="30"/>
      <c r="D32" t="s">
        <v>94</v>
      </c>
    </row>
    <row r="33" spans="1:4" x14ac:dyDescent="0.35">
      <c r="A33" s="18">
        <f t="shared" si="0"/>
        <v>28</v>
      </c>
      <c r="B33" t="s">
        <v>41</v>
      </c>
      <c r="C33" s="30"/>
      <c r="D33" t="s">
        <v>94</v>
      </c>
    </row>
    <row r="34" spans="1:4" x14ac:dyDescent="0.35">
      <c r="A34" s="18">
        <f t="shared" si="0"/>
        <v>29</v>
      </c>
      <c r="B34" t="s">
        <v>42</v>
      </c>
      <c r="C34" s="30"/>
      <c r="D34" t="s">
        <v>94</v>
      </c>
    </row>
    <row r="35" spans="1:4" x14ac:dyDescent="0.35">
      <c r="A35" s="18">
        <f t="shared" si="0"/>
        <v>30</v>
      </c>
      <c r="B35" t="s">
        <v>43</v>
      </c>
      <c r="C35" s="30"/>
      <c r="D35" t="s">
        <v>94</v>
      </c>
    </row>
    <row r="36" spans="1:4" x14ac:dyDescent="0.35">
      <c r="A36" s="18">
        <f t="shared" si="0"/>
        <v>31</v>
      </c>
      <c r="B36" t="s">
        <v>44</v>
      </c>
      <c r="C36" s="30"/>
      <c r="D36" t="s">
        <v>94</v>
      </c>
    </row>
    <row r="37" spans="1:4" x14ac:dyDescent="0.35">
      <c r="A37" s="18">
        <f t="shared" si="0"/>
        <v>32</v>
      </c>
      <c r="B37" t="s">
        <v>45</v>
      </c>
      <c r="C37" s="30"/>
      <c r="D37" t="s">
        <v>94</v>
      </c>
    </row>
    <row r="38" spans="1:4" x14ac:dyDescent="0.35">
      <c r="A38" s="18">
        <f t="shared" si="0"/>
        <v>33</v>
      </c>
      <c r="B38" t="s">
        <v>46</v>
      </c>
      <c r="C38" s="30"/>
      <c r="D38" t="s">
        <v>94</v>
      </c>
    </row>
    <row r="39" spans="1:4" x14ac:dyDescent="0.35">
      <c r="A39" s="18">
        <f t="shared" si="0"/>
        <v>34</v>
      </c>
      <c r="B39" t="s">
        <v>47</v>
      </c>
      <c r="C39" s="30"/>
      <c r="D39" t="s">
        <v>94</v>
      </c>
    </row>
    <row r="40" spans="1:4" x14ac:dyDescent="0.35">
      <c r="A40" s="18">
        <f t="shared" si="0"/>
        <v>35</v>
      </c>
      <c r="B40" t="s">
        <v>48</v>
      </c>
      <c r="C40" s="30"/>
      <c r="D40" t="s">
        <v>94</v>
      </c>
    </row>
    <row r="41" spans="1:4" x14ac:dyDescent="0.35">
      <c r="A41" s="18">
        <f t="shared" si="0"/>
        <v>36</v>
      </c>
      <c r="B41" t="s">
        <v>49</v>
      </c>
      <c r="C41" s="30"/>
      <c r="D41" t="s">
        <v>94</v>
      </c>
    </row>
    <row r="42" spans="1:4" x14ac:dyDescent="0.35">
      <c r="A42" s="18">
        <f t="shared" si="0"/>
        <v>37</v>
      </c>
      <c r="B42" t="s">
        <v>50</v>
      </c>
      <c r="C42" s="30"/>
      <c r="D42" t="s">
        <v>94</v>
      </c>
    </row>
    <row r="43" spans="1:4" x14ac:dyDescent="0.35">
      <c r="A43" s="18">
        <f t="shared" si="0"/>
        <v>38</v>
      </c>
      <c r="B43" t="s">
        <v>51</v>
      </c>
      <c r="C43" s="30"/>
      <c r="D43" t="s">
        <v>94</v>
      </c>
    </row>
    <row r="44" spans="1:4" x14ac:dyDescent="0.35">
      <c r="A44" s="18">
        <f t="shared" si="0"/>
        <v>39</v>
      </c>
      <c r="B44" t="s">
        <v>52</v>
      </c>
      <c r="C44" s="30"/>
      <c r="D44" t="s">
        <v>94</v>
      </c>
    </row>
    <row r="45" spans="1:4" x14ac:dyDescent="0.35">
      <c r="A45" s="18">
        <f t="shared" si="0"/>
        <v>40</v>
      </c>
      <c r="B45" s="31" t="s">
        <v>75</v>
      </c>
      <c r="C45" s="30"/>
      <c r="D45" t="s">
        <v>94</v>
      </c>
    </row>
    <row r="46" spans="1:4" x14ac:dyDescent="0.35">
      <c r="A46" s="18">
        <f t="shared" si="0"/>
        <v>41</v>
      </c>
      <c r="B46" s="31" t="s">
        <v>76</v>
      </c>
      <c r="C46" s="30"/>
      <c r="D46" t="s">
        <v>94</v>
      </c>
    </row>
    <row r="47" spans="1:4" x14ac:dyDescent="0.35">
      <c r="A47" s="18">
        <f t="shared" si="0"/>
        <v>42</v>
      </c>
      <c r="B47" s="31" t="s">
        <v>77</v>
      </c>
      <c r="C47" s="30"/>
      <c r="D47" t="s">
        <v>94</v>
      </c>
    </row>
    <row r="48" spans="1:4" x14ac:dyDescent="0.35">
      <c r="A48" s="18">
        <f t="shared" si="0"/>
        <v>43</v>
      </c>
      <c r="B48" s="31" t="s">
        <v>78</v>
      </c>
      <c r="C48" s="30"/>
      <c r="D48" t="s">
        <v>94</v>
      </c>
    </row>
    <row r="49" spans="1:5" x14ac:dyDescent="0.35">
      <c r="A49" s="18">
        <f t="shared" si="0"/>
        <v>44</v>
      </c>
      <c r="B49" s="31" t="s">
        <v>79</v>
      </c>
      <c r="C49" s="30"/>
      <c r="D49" t="s">
        <v>94</v>
      </c>
    </row>
    <row r="50" spans="1:5" x14ac:dyDescent="0.35">
      <c r="A50" s="18">
        <f t="shared" si="0"/>
        <v>45</v>
      </c>
      <c r="B50" s="4" t="s">
        <v>73</v>
      </c>
      <c r="C50" s="5">
        <f>SUM(C10:C49)</f>
        <v>0</v>
      </c>
      <c r="D50" t="s">
        <v>95</v>
      </c>
      <c r="E50" s="8" t="e">
        <f>+C50/C8</f>
        <v>#DIV/0!</v>
      </c>
    </row>
    <row r="51" spans="1:5" x14ac:dyDescent="0.35">
      <c r="A51" s="18">
        <f t="shared" si="0"/>
        <v>46</v>
      </c>
      <c r="B51" s="4" t="s">
        <v>74</v>
      </c>
      <c r="C51" s="5">
        <f>+C8-C50</f>
        <v>0</v>
      </c>
      <c r="D51" t="s">
        <v>95</v>
      </c>
      <c r="E51" s="8" t="e">
        <f>+C51/C8</f>
        <v>#DIV/0!</v>
      </c>
    </row>
    <row r="52" spans="1:5" x14ac:dyDescent="0.35">
      <c r="A52" s="18">
        <f t="shared" si="0"/>
        <v>47</v>
      </c>
      <c r="C52" s="3"/>
    </row>
    <row r="53" spans="1:5" x14ac:dyDescent="0.35">
      <c r="A53" s="18">
        <f t="shared" si="0"/>
        <v>48</v>
      </c>
      <c r="B53" t="s">
        <v>80</v>
      </c>
      <c r="C53" s="30"/>
      <c r="D53" t="s">
        <v>94</v>
      </c>
    </row>
    <row r="54" spans="1:5" x14ac:dyDescent="0.35">
      <c r="A54" s="18">
        <f t="shared" si="0"/>
        <v>49</v>
      </c>
      <c r="B54" t="s">
        <v>81</v>
      </c>
      <c r="C54" s="30"/>
      <c r="D54" t="s">
        <v>94</v>
      </c>
    </row>
    <row r="55" spans="1:5" x14ac:dyDescent="0.35">
      <c r="A55" s="18">
        <f t="shared" si="0"/>
        <v>50</v>
      </c>
      <c r="B55" t="s">
        <v>53</v>
      </c>
      <c r="C55" s="30"/>
      <c r="D55" t="s">
        <v>94</v>
      </c>
    </row>
    <row r="56" spans="1:5" x14ac:dyDescent="0.35">
      <c r="A56" s="18">
        <f t="shared" si="0"/>
        <v>51</v>
      </c>
      <c r="B56" t="s">
        <v>54</v>
      </c>
      <c r="C56" s="30" t="s">
        <v>139</v>
      </c>
      <c r="D56" t="s">
        <v>94</v>
      </c>
    </row>
    <row r="57" spans="1:5" x14ac:dyDescent="0.35">
      <c r="A57" s="18">
        <f t="shared" si="0"/>
        <v>52</v>
      </c>
      <c r="B57" t="s">
        <v>55</v>
      </c>
      <c r="C57" s="30"/>
      <c r="D57" t="s">
        <v>94</v>
      </c>
    </row>
    <row r="58" spans="1:5" x14ac:dyDescent="0.35">
      <c r="A58" s="18">
        <f t="shared" si="0"/>
        <v>53</v>
      </c>
      <c r="B58" t="s">
        <v>56</v>
      </c>
      <c r="C58" s="30"/>
      <c r="D58" t="s">
        <v>94</v>
      </c>
    </row>
    <row r="59" spans="1:5" x14ac:dyDescent="0.35">
      <c r="A59" s="18">
        <f t="shared" si="0"/>
        <v>54</v>
      </c>
      <c r="B59" t="s">
        <v>57</v>
      </c>
      <c r="C59" s="30"/>
      <c r="D59" t="s">
        <v>94</v>
      </c>
    </row>
    <row r="60" spans="1:5" x14ac:dyDescent="0.35">
      <c r="A60" s="18">
        <f t="shared" si="0"/>
        <v>55</v>
      </c>
      <c r="B60" t="s">
        <v>58</v>
      </c>
      <c r="C60" s="30"/>
      <c r="D60" t="s">
        <v>94</v>
      </c>
    </row>
    <row r="61" spans="1:5" x14ac:dyDescent="0.35">
      <c r="A61" s="18">
        <f t="shared" si="0"/>
        <v>56</v>
      </c>
      <c r="B61" t="s">
        <v>59</v>
      </c>
      <c r="C61" s="30"/>
      <c r="D61" t="s">
        <v>94</v>
      </c>
    </row>
    <row r="62" spans="1:5" x14ac:dyDescent="0.35">
      <c r="A62" s="18">
        <f t="shared" si="0"/>
        <v>57</v>
      </c>
      <c r="B62" t="s">
        <v>60</v>
      </c>
      <c r="C62" s="30"/>
      <c r="D62" t="s">
        <v>94</v>
      </c>
    </row>
    <row r="63" spans="1:5" x14ac:dyDescent="0.35">
      <c r="A63" s="18">
        <f t="shared" si="0"/>
        <v>58</v>
      </c>
      <c r="B63" t="s">
        <v>61</v>
      </c>
      <c r="C63" s="30"/>
      <c r="D63" t="s">
        <v>94</v>
      </c>
    </row>
    <row r="64" spans="1:5" x14ac:dyDescent="0.35">
      <c r="A64" s="18">
        <f t="shared" si="0"/>
        <v>59</v>
      </c>
      <c r="B64" t="s">
        <v>97</v>
      </c>
      <c r="C64" s="30"/>
      <c r="D64" t="s">
        <v>94</v>
      </c>
    </row>
    <row r="65" spans="1:4" x14ac:dyDescent="0.35">
      <c r="A65" s="18">
        <f t="shared" si="0"/>
        <v>60</v>
      </c>
      <c r="B65" s="4" t="s">
        <v>82</v>
      </c>
      <c r="C65" s="5">
        <f>SUM(C53:C64)</f>
        <v>0</v>
      </c>
      <c r="D65" t="s">
        <v>95</v>
      </c>
    </row>
    <row r="66" spans="1:4" x14ac:dyDescent="0.35">
      <c r="A66" s="18">
        <f t="shared" si="0"/>
        <v>61</v>
      </c>
      <c r="C66" s="3"/>
    </row>
    <row r="67" spans="1:4" x14ac:dyDescent="0.35">
      <c r="A67" s="18">
        <f t="shared" si="0"/>
        <v>62</v>
      </c>
      <c r="B67" t="s">
        <v>62</v>
      </c>
      <c r="C67" s="30"/>
      <c r="D67" t="s">
        <v>94</v>
      </c>
    </row>
    <row r="68" spans="1:4" x14ac:dyDescent="0.35">
      <c r="A68" s="18">
        <f t="shared" si="0"/>
        <v>63</v>
      </c>
      <c r="B68" t="s">
        <v>87</v>
      </c>
      <c r="C68" s="30"/>
      <c r="D68" t="s">
        <v>94</v>
      </c>
    </row>
    <row r="69" spans="1:4" x14ac:dyDescent="0.35">
      <c r="A69" s="18">
        <f t="shared" si="0"/>
        <v>64</v>
      </c>
      <c r="B69" t="s">
        <v>63</v>
      </c>
      <c r="C69" s="30"/>
      <c r="D69" t="s">
        <v>94</v>
      </c>
    </row>
    <row r="70" spans="1:4" x14ac:dyDescent="0.35">
      <c r="A70" s="18">
        <f t="shared" si="0"/>
        <v>65</v>
      </c>
      <c r="B70" t="s">
        <v>64</v>
      </c>
      <c r="C70" s="30"/>
      <c r="D70" t="s">
        <v>94</v>
      </c>
    </row>
    <row r="71" spans="1:4" x14ac:dyDescent="0.35">
      <c r="A71" s="18">
        <f t="shared" si="0"/>
        <v>66</v>
      </c>
      <c r="B71" s="4" t="s">
        <v>83</v>
      </c>
      <c r="C71" s="5">
        <f>SUM(C67:C70)</f>
        <v>0</v>
      </c>
      <c r="D71" t="s">
        <v>95</v>
      </c>
    </row>
    <row r="72" spans="1:4" x14ac:dyDescent="0.35">
      <c r="A72" s="18">
        <f t="shared" si="0"/>
        <v>67</v>
      </c>
      <c r="C72" s="3"/>
    </row>
    <row r="73" spans="1:4" x14ac:dyDescent="0.35">
      <c r="A73" s="18">
        <f t="shared" ref="A73:A129" si="1">+A72+1</f>
        <v>68</v>
      </c>
      <c r="B73" t="s">
        <v>67</v>
      </c>
      <c r="C73" s="30"/>
      <c r="D73" t="s">
        <v>94</v>
      </c>
    </row>
    <row r="74" spans="1:4" x14ac:dyDescent="0.35">
      <c r="A74" s="18">
        <f t="shared" si="1"/>
        <v>69</v>
      </c>
      <c r="B74" t="s">
        <v>68</v>
      </c>
      <c r="C74" s="30"/>
      <c r="D74" t="s">
        <v>94</v>
      </c>
    </row>
    <row r="75" spans="1:4" x14ac:dyDescent="0.35">
      <c r="A75" s="18">
        <f t="shared" si="1"/>
        <v>70</v>
      </c>
      <c r="B75" t="s">
        <v>85</v>
      </c>
      <c r="C75" s="30"/>
      <c r="D75" t="s">
        <v>94</v>
      </c>
    </row>
    <row r="76" spans="1:4" x14ac:dyDescent="0.35">
      <c r="A76" s="18">
        <f t="shared" si="1"/>
        <v>71</v>
      </c>
      <c r="B76" t="s">
        <v>84</v>
      </c>
      <c r="C76" s="30"/>
      <c r="D76" t="s">
        <v>94</v>
      </c>
    </row>
    <row r="77" spans="1:4" x14ac:dyDescent="0.35">
      <c r="A77" s="18">
        <f t="shared" si="1"/>
        <v>72</v>
      </c>
      <c r="B77" s="4" t="s">
        <v>86</v>
      </c>
      <c r="C77" s="5">
        <f>SUM(C73:C76)</f>
        <v>0</v>
      </c>
      <c r="D77" t="s">
        <v>95</v>
      </c>
    </row>
    <row r="78" spans="1:4" x14ac:dyDescent="0.35">
      <c r="A78" s="18">
        <f t="shared" si="1"/>
        <v>73</v>
      </c>
      <c r="C78" s="3"/>
    </row>
    <row r="79" spans="1:4" ht="15" thickBot="1" x14ac:dyDescent="0.4">
      <c r="A79" s="18">
        <f t="shared" si="1"/>
        <v>74</v>
      </c>
      <c r="B79" s="6" t="s">
        <v>9</v>
      </c>
      <c r="C79" s="7">
        <f>C51-SUM(C65,C71,C77)</f>
        <v>0</v>
      </c>
      <c r="D79" t="s">
        <v>95</v>
      </c>
    </row>
    <row r="80" spans="1:4" ht="15" thickTop="1" x14ac:dyDescent="0.35">
      <c r="A80" s="18">
        <f t="shared" si="1"/>
        <v>75</v>
      </c>
      <c r="C80" s="3"/>
    </row>
    <row r="81" spans="1:4" x14ac:dyDescent="0.35">
      <c r="A81" s="18">
        <f t="shared" si="1"/>
        <v>76</v>
      </c>
      <c r="B81" t="s">
        <v>88</v>
      </c>
      <c r="C81" s="30"/>
      <c r="D81" t="s">
        <v>2</v>
      </c>
    </row>
    <row r="82" spans="1:4" x14ac:dyDescent="0.35">
      <c r="A82" s="18">
        <f t="shared" si="1"/>
        <v>77</v>
      </c>
      <c r="C82" s="3"/>
    </row>
    <row r="83" spans="1:4" ht="15" thickBot="1" x14ac:dyDescent="0.4">
      <c r="A83" s="18">
        <f t="shared" si="1"/>
        <v>78</v>
      </c>
      <c r="B83" s="6" t="s">
        <v>89</v>
      </c>
      <c r="C83" s="7">
        <f>+C79-C81</f>
        <v>0</v>
      </c>
      <c r="D83" t="s">
        <v>95</v>
      </c>
    </row>
    <row r="84" spans="1:4" ht="15" thickTop="1" x14ac:dyDescent="0.35">
      <c r="A84" s="18">
        <f t="shared" si="1"/>
        <v>79</v>
      </c>
      <c r="C84" s="3"/>
    </row>
    <row r="85" spans="1:4" x14ac:dyDescent="0.35">
      <c r="A85" s="18">
        <f t="shared" si="1"/>
        <v>80</v>
      </c>
      <c r="C85" s="3"/>
    </row>
    <row r="86" spans="1:4" ht="58" x14ac:dyDescent="0.35">
      <c r="A86" s="18">
        <f t="shared" si="1"/>
        <v>81</v>
      </c>
      <c r="B86" s="9" t="s">
        <v>91</v>
      </c>
      <c r="C86" s="32"/>
      <c r="D86" s="2" t="s">
        <v>96</v>
      </c>
    </row>
    <row r="87" spans="1:4" ht="43.5" x14ac:dyDescent="0.35">
      <c r="A87" s="18">
        <f t="shared" si="1"/>
        <v>82</v>
      </c>
      <c r="B87" s="9" t="s">
        <v>92</v>
      </c>
      <c r="C87" s="33">
        <v>0.3</v>
      </c>
      <c r="D87" s="2" t="s">
        <v>93</v>
      </c>
    </row>
    <row r="88" spans="1:4" x14ac:dyDescent="0.35">
      <c r="A88" s="18">
        <f t="shared" si="1"/>
        <v>83</v>
      </c>
      <c r="B88" s="4" t="s">
        <v>98</v>
      </c>
      <c r="C88" s="5">
        <f>+C86*C87</f>
        <v>0</v>
      </c>
      <c r="D88" t="s">
        <v>95</v>
      </c>
    </row>
    <row r="89" spans="1:4" x14ac:dyDescent="0.35">
      <c r="A89" s="18">
        <f t="shared" si="1"/>
        <v>84</v>
      </c>
    </row>
    <row r="90" spans="1:4" x14ac:dyDescent="0.35">
      <c r="A90" s="18">
        <f t="shared" si="1"/>
        <v>85</v>
      </c>
    </row>
    <row r="91" spans="1:4" x14ac:dyDescent="0.35">
      <c r="A91" s="18">
        <f t="shared" si="1"/>
        <v>86</v>
      </c>
      <c r="B91" s="1" t="s">
        <v>105</v>
      </c>
      <c r="C91" s="3"/>
    </row>
    <row r="92" spans="1:4" x14ac:dyDescent="0.35">
      <c r="A92" s="18">
        <f t="shared" si="1"/>
        <v>87</v>
      </c>
      <c r="B92" t="s">
        <v>106</v>
      </c>
      <c r="C92" s="32"/>
      <c r="D92" t="s">
        <v>113</v>
      </c>
    </row>
    <row r="93" spans="1:4" x14ac:dyDescent="0.35">
      <c r="A93" s="18">
        <f t="shared" si="1"/>
        <v>88</v>
      </c>
      <c r="B93" t="s">
        <v>107</v>
      </c>
      <c r="C93" s="32"/>
      <c r="D93" t="s">
        <v>113</v>
      </c>
    </row>
    <row r="94" spans="1:4" x14ac:dyDescent="0.35">
      <c r="A94" s="18">
        <f t="shared" si="1"/>
        <v>89</v>
      </c>
      <c r="B94" t="s">
        <v>108</v>
      </c>
      <c r="C94" s="32"/>
      <c r="D94" t="s">
        <v>113</v>
      </c>
    </row>
    <row r="95" spans="1:4" x14ac:dyDescent="0.35">
      <c r="A95" s="18">
        <f t="shared" si="1"/>
        <v>90</v>
      </c>
      <c r="B95" t="s">
        <v>109</v>
      </c>
      <c r="C95" s="32"/>
      <c r="D95" t="s">
        <v>113</v>
      </c>
    </row>
    <row r="96" spans="1:4" x14ac:dyDescent="0.35">
      <c r="A96" s="18">
        <f t="shared" si="1"/>
        <v>91</v>
      </c>
      <c r="B96" t="s">
        <v>110</v>
      </c>
      <c r="C96" s="32"/>
      <c r="D96" t="s">
        <v>113</v>
      </c>
    </row>
    <row r="97" spans="1:4" x14ac:dyDescent="0.35">
      <c r="A97" s="18">
        <f t="shared" si="1"/>
        <v>92</v>
      </c>
      <c r="B97" t="s">
        <v>111</v>
      </c>
      <c r="C97" s="32"/>
      <c r="D97" t="s">
        <v>113</v>
      </c>
    </row>
    <row r="98" spans="1:4" x14ac:dyDescent="0.35">
      <c r="A98" s="18">
        <f t="shared" si="1"/>
        <v>93</v>
      </c>
      <c r="B98" t="s">
        <v>115</v>
      </c>
      <c r="C98" s="32"/>
      <c r="D98" t="s">
        <v>113</v>
      </c>
    </row>
    <row r="99" spans="1:4" x14ac:dyDescent="0.35">
      <c r="A99" s="18">
        <f t="shared" si="1"/>
        <v>94</v>
      </c>
      <c r="B99" t="s">
        <v>116</v>
      </c>
      <c r="C99" s="32"/>
      <c r="D99" t="s">
        <v>113</v>
      </c>
    </row>
    <row r="100" spans="1:4" x14ac:dyDescent="0.35">
      <c r="A100" s="18">
        <f t="shared" si="1"/>
        <v>95</v>
      </c>
      <c r="B100" t="s">
        <v>112</v>
      </c>
      <c r="C100" s="32"/>
      <c r="D100" t="s">
        <v>113</v>
      </c>
    </row>
    <row r="101" spans="1:4" x14ac:dyDescent="0.35">
      <c r="A101" s="18">
        <f t="shared" si="1"/>
        <v>96</v>
      </c>
    </row>
    <row r="102" spans="1:4" x14ac:dyDescent="0.35">
      <c r="A102" s="18">
        <f t="shared" si="1"/>
        <v>97</v>
      </c>
      <c r="B102" s="1" t="s">
        <v>114</v>
      </c>
    </row>
    <row r="103" spans="1:4" x14ac:dyDescent="0.35">
      <c r="A103" s="18">
        <f t="shared" si="1"/>
        <v>98</v>
      </c>
      <c r="B103" t="s">
        <v>106</v>
      </c>
      <c r="C103" s="32"/>
      <c r="D103" t="s">
        <v>113</v>
      </c>
    </row>
    <row r="104" spans="1:4" x14ac:dyDescent="0.35">
      <c r="A104" s="18">
        <f t="shared" si="1"/>
        <v>99</v>
      </c>
      <c r="B104" t="s">
        <v>107</v>
      </c>
      <c r="C104" s="32"/>
      <c r="D104" t="s">
        <v>113</v>
      </c>
    </row>
    <row r="105" spans="1:4" x14ac:dyDescent="0.35">
      <c r="A105" s="18">
        <f t="shared" si="1"/>
        <v>100</v>
      </c>
      <c r="B105" t="s">
        <v>108</v>
      </c>
      <c r="C105" s="32"/>
      <c r="D105" t="s">
        <v>113</v>
      </c>
    </row>
    <row r="106" spans="1:4" x14ac:dyDescent="0.35">
      <c r="A106" s="18">
        <f t="shared" si="1"/>
        <v>101</v>
      </c>
      <c r="B106" t="s">
        <v>109</v>
      </c>
      <c r="C106" s="32"/>
      <c r="D106" t="s">
        <v>113</v>
      </c>
    </row>
    <row r="107" spans="1:4" x14ac:dyDescent="0.35">
      <c r="A107" s="18">
        <f t="shared" si="1"/>
        <v>102</v>
      </c>
      <c r="B107" t="s">
        <v>110</v>
      </c>
      <c r="C107" s="32"/>
      <c r="D107" t="s">
        <v>113</v>
      </c>
    </row>
    <row r="108" spans="1:4" x14ac:dyDescent="0.35">
      <c r="A108" s="18">
        <f t="shared" si="1"/>
        <v>103</v>
      </c>
      <c r="B108" t="s">
        <v>111</v>
      </c>
      <c r="C108" s="32"/>
      <c r="D108" t="s">
        <v>113</v>
      </c>
    </row>
    <row r="109" spans="1:4" x14ac:dyDescent="0.35">
      <c r="A109" s="18">
        <f t="shared" si="1"/>
        <v>104</v>
      </c>
      <c r="B109" t="s">
        <v>115</v>
      </c>
      <c r="C109" s="32"/>
      <c r="D109" t="s">
        <v>113</v>
      </c>
    </row>
    <row r="110" spans="1:4" x14ac:dyDescent="0.35">
      <c r="A110" s="18">
        <f t="shared" si="1"/>
        <v>105</v>
      </c>
      <c r="B110" t="s">
        <v>116</v>
      </c>
      <c r="C110" s="32"/>
      <c r="D110" t="s">
        <v>113</v>
      </c>
    </row>
    <row r="111" spans="1:4" x14ac:dyDescent="0.35">
      <c r="A111" s="18">
        <f t="shared" si="1"/>
        <v>106</v>
      </c>
      <c r="B111" t="s">
        <v>112</v>
      </c>
      <c r="C111" s="32"/>
      <c r="D111" t="s">
        <v>113</v>
      </c>
    </row>
    <row r="112" spans="1:4" x14ac:dyDescent="0.35">
      <c r="A112" s="18">
        <f t="shared" si="1"/>
        <v>107</v>
      </c>
    </row>
    <row r="113" spans="1:4" x14ac:dyDescent="0.35">
      <c r="A113" s="18">
        <f t="shared" si="1"/>
        <v>108</v>
      </c>
    </row>
    <row r="114" spans="1:4" x14ac:dyDescent="0.35">
      <c r="A114" s="18">
        <f t="shared" si="1"/>
        <v>109</v>
      </c>
      <c r="B114" s="1" t="s">
        <v>118</v>
      </c>
    </row>
    <row r="115" spans="1:4" x14ac:dyDescent="0.35">
      <c r="A115" s="18">
        <f t="shared" si="1"/>
        <v>110</v>
      </c>
      <c r="B115" t="s">
        <v>119</v>
      </c>
      <c r="C115" s="32"/>
      <c r="D115" t="s">
        <v>124</v>
      </c>
    </row>
    <row r="116" spans="1:4" x14ac:dyDescent="0.35">
      <c r="A116" s="18">
        <f t="shared" si="1"/>
        <v>111</v>
      </c>
      <c r="B116" t="s">
        <v>120</v>
      </c>
      <c r="C116" s="32"/>
      <c r="D116" t="s">
        <v>124</v>
      </c>
    </row>
    <row r="117" spans="1:4" x14ac:dyDescent="0.35">
      <c r="A117" s="18">
        <f t="shared" si="1"/>
        <v>112</v>
      </c>
      <c r="B117" t="s">
        <v>121</v>
      </c>
      <c r="C117" s="32"/>
      <c r="D117" t="s">
        <v>124</v>
      </c>
    </row>
    <row r="118" spans="1:4" x14ac:dyDescent="0.35">
      <c r="A118" s="18">
        <f t="shared" si="1"/>
        <v>113</v>
      </c>
      <c r="B118" t="s">
        <v>123</v>
      </c>
      <c r="C118" s="32"/>
      <c r="D118" t="s">
        <v>124</v>
      </c>
    </row>
    <row r="119" spans="1:4" x14ac:dyDescent="0.35">
      <c r="A119" s="18">
        <f t="shared" si="1"/>
        <v>114</v>
      </c>
      <c r="B119" s="4" t="s">
        <v>122</v>
      </c>
      <c r="C119" s="16">
        <f>SUM(C115:C118)</f>
        <v>0</v>
      </c>
      <c r="D119" t="s">
        <v>95</v>
      </c>
    </row>
    <row r="120" spans="1:4" x14ac:dyDescent="0.35">
      <c r="A120" s="18">
        <f t="shared" si="1"/>
        <v>115</v>
      </c>
    </row>
    <row r="121" spans="1:4" x14ac:dyDescent="0.35">
      <c r="A121" s="18">
        <f t="shared" si="1"/>
        <v>116</v>
      </c>
    </row>
    <row r="122" spans="1:4" x14ac:dyDescent="0.35">
      <c r="A122" s="18">
        <f t="shared" si="1"/>
        <v>117</v>
      </c>
      <c r="B122" s="1" t="s">
        <v>128</v>
      </c>
    </row>
    <row r="123" spans="1:4" x14ac:dyDescent="0.35">
      <c r="A123" s="18">
        <f t="shared" si="1"/>
        <v>118</v>
      </c>
      <c r="B123" t="s">
        <v>129</v>
      </c>
      <c r="C123" s="32"/>
      <c r="D123" t="s">
        <v>2</v>
      </c>
    </row>
    <row r="124" spans="1:4" x14ac:dyDescent="0.35">
      <c r="A124" s="18">
        <f t="shared" si="1"/>
        <v>119</v>
      </c>
      <c r="B124" t="s">
        <v>130</v>
      </c>
      <c r="C124" s="32"/>
      <c r="D124" t="s">
        <v>2</v>
      </c>
    </row>
    <row r="125" spans="1:4" x14ac:dyDescent="0.35">
      <c r="A125" s="18">
        <f t="shared" si="1"/>
        <v>120</v>
      </c>
      <c r="B125" s="4" t="s">
        <v>131</v>
      </c>
      <c r="C125" s="16">
        <f>+C124-C123</f>
        <v>0</v>
      </c>
      <c r="D125" t="s">
        <v>95</v>
      </c>
    </row>
    <row r="126" spans="1:4" x14ac:dyDescent="0.35">
      <c r="A126" s="18">
        <f t="shared" si="1"/>
        <v>121</v>
      </c>
      <c r="C126" s="10"/>
    </row>
    <row r="127" spans="1:4" x14ac:dyDescent="0.35">
      <c r="A127" s="18">
        <f t="shared" si="1"/>
        <v>122</v>
      </c>
      <c r="B127" t="s">
        <v>132</v>
      </c>
      <c r="C127" s="32"/>
      <c r="D127" t="s">
        <v>2</v>
      </c>
    </row>
    <row r="128" spans="1:4" x14ac:dyDescent="0.35">
      <c r="A128" s="18">
        <f t="shared" si="1"/>
        <v>123</v>
      </c>
      <c r="B128" t="s">
        <v>133</v>
      </c>
      <c r="C128" s="32"/>
      <c r="D128" t="s">
        <v>2</v>
      </c>
    </row>
    <row r="129" spans="1:4" x14ac:dyDescent="0.35">
      <c r="A129" s="18">
        <f t="shared" si="1"/>
        <v>124</v>
      </c>
      <c r="B129" s="4" t="s">
        <v>134</v>
      </c>
      <c r="C129" s="16">
        <f>+C127-C128</f>
        <v>0</v>
      </c>
      <c r="D129" t="s">
        <v>95</v>
      </c>
    </row>
  </sheetData>
  <autoFilter ref="A5:E129" xr:uid="{9DC10524-536A-4399-A584-400A13F6C779}"/>
  <mergeCells count="2">
    <mergeCell ref="B1:E2"/>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G39"/>
  <sheetViews>
    <sheetView zoomScale="130" zoomScaleNormal="130" workbookViewId="0">
      <selection activeCell="C30" sqref="C30"/>
    </sheetView>
  </sheetViews>
  <sheetFormatPr defaultRowHeight="14.5" x14ac:dyDescent="0.35"/>
  <cols>
    <col min="1" max="1" width="31.81640625" customWidth="1"/>
    <col min="2" max="6" width="13" customWidth="1"/>
  </cols>
  <sheetData>
    <row r="1" spans="1:7" x14ac:dyDescent="0.35">
      <c r="A1" s="26" t="s">
        <v>138</v>
      </c>
      <c r="B1" s="23"/>
      <c r="C1" s="23"/>
      <c r="D1" s="23"/>
      <c r="E1" s="23"/>
      <c r="F1" s="23"/>
      <c r="G1" s="23"/>
    </row>
    <row r="2" spans="1:7" ht="29" x14ac:dyDescent="0.35">
      <c r="A2" s="23"/>
      <c r="B2" s="34" t="s">
        <v>140</v>
      </c>
      <c r="C2" s="12" t="s">
        <v>8</v>
      </c>
      <c r="D2" s="13" t="s">
        <v>10</v>
      </c>
      <c r="E2" s="14" t="s">
        <v>14</v>
      </c>
      <c r="F2" s="15" t="s">
        <v>15</v>
      </c>
      <c r="G2" s="23"/>
    </row>
    <row r="3" spans="1:7" x14ac:dyDescent="0.35">
      <c r="A3" s="23" t="s">
        <v>6</v>
      </c>
      <c r="B3" s="22">
        <f>+Inputs!C8</f>
        <v>0</v>
      </c>
      <c r="C3" s="22">
        <f>+B3</f>
        <v>0</v>
      </c>
      <c r="D3" s="22">
        <f>+C3</f>
        <v>0</v>
      </c>
      <c r="E3" s="23"/>
      <c r="F3" s="23"/>
      <c r="G3" s="23"/>
    </row>
    <row r="4" spans="1:7" x14ac:dyDescent="0.35">
      <c r="A4" s="23" t="s">
        <v>100</v>
      </c>
      <c r="B4" s="22">
        <f>+Inputs!C50</f>
        <v>0</v>
      </c>
      <c r="C4" s="22">
        <f>+B4</f>
        <v>0</v>
      </c>
      <c r="D4" s="22">
        <f>+C4</f>
        <v>0</v>
      </c>
      <c r="E4" s="23"/>
      <c r="F4" s="23"/>
      <c r="G4" s="23"/>
    </row>
    <row r="5" spans="1:7" x14ac:dyDescent="0.35">
      <c r="A5" s="25" t="s">
        <v>7</v>
      </c>
      <c r="B5" s="24">
        <f>+B3-B4</f>
        <v>0</v>
      </c>
      <c r="C5" s="24">
        <f>+C3-C4</f>
        <v>0</v>
      </c>
      <c r="D5" s="24">
        <f>+D3-D4</f>
        <v>0</v>
      </c>
      <c r="E5" s="25"/>
      <c r="F5" s="25"/>
      <c r="G5" s="23"/>
    </row>
    <row r="6" spans="1:7" x14ac:dyDescent="0.35">
      <c r="A6" s="27"/>
      <c r="B6" s="23"/>
      <c r="C6" s="23"/>
      <c r="D6" s="23"/>
      <c r="E6" s="23"/>
      <c r="F6" s="23"/>
      <c r="G6" s="23"/>
    </row>
    <row r="7" spans="1:7" x14ac:dyDescent="0.35">
      <c r="A7" s="23" t="s">
        <v>101</v>
      </c>
      <c r="B7" s="19"/>
      <c r="C7" s="22">
        <f>+Inputs!C88</f>
        <v>0</v>
      </c>
      <c r="D7" s="22"/>
      <c r="E7" s="23"/>
      <c r="F7" s="23"/>
      <c r="G7" s="23"/>
    </row>
    <row r="8" spans="1:7" x14ac:dyDescent="0.35">
      <c r="A8" s="28" t="s">
        <v>4</v>
      </c>
      <c r="B8" s="20"/>
      <c r="C8" s="24">
        <f>+C5-C7</f>
        <v>0</v>
      </c>
      <c r="D8" s="22"/>
      <c r="E8" s="23"/>
      <c r="F8" s="23"/>
      <c r="G8" s="23"/>
    </row>
    <row r="9" spans="1:7" x14ac:dyDescent="0.35">
      <c r="A9" s="27"/>
      <c r="B9" s="19"/>
      <c r="C9" s="19"/>
      <c r="D9" s="23"/>
      <c r="E9" s="23"/>
      <c r="F9" s="23"/>
      <c r="G9" s="23"/>
    </row>
    <row r="10" spans="1:7" x14ac:dyDescent="0.35">
      <c r="A10" s="27" t="s">
        <v>7</v>
      </c>
      <c r="B10" s="21"/>
      <c r="C10" s="21"/>
      <c r="D10" s="22">
        <f t="shared" ref="D10" si="0">+D5</f>
        <v>0</v>
      </c>
      <c r="E10" s="23"/>
      <c r="F10" s="23"/>
      <c r="G10" s="23"/>
    </row>
    <row r="11" spans="1:7" x14ac:dyDescent="0.35">
      <c r="A11" s="29" t="s">
        <v>102</v>
      </c>
      <c r="B11" s="19"/>
      <c r="C11" s="19"/>
      <c r="D11" s="22">
        <f>+Inputs!C65</f>
        <v>0</v>
      </c>
      <c r="E11" s="23"/>
      <c r="F11" s="23"/>
      <c r="G11" s="23"/>
    </row>
    <row r="12" spans="1:7" x14ac:dyDescent="0.35">
      <c r="A12" s="29" t="s">
        <v>103</v>
      </c>
      <c r="B12" s="19"/>
      <c r="C12" s="19"/>
      <c r="D12" s="22">
        <f>+Inputs!C71</f>
        <v>0</v>
      </c>
      <c r="E12" s="23"/>
      <c r="F12" s="23"/>
      <c r="G12" s="23"/>
    </row>
    <row r="13" spans="1:7" x14ac:dyDescent="0.35">
      <c r="A13" s="29" t="s">
        <v>104</v>
      </c>
      <c r="B13" s="19"/>
      <c r="C13" s="19"/>
      <c r="D13" s="22">
        <f>+Inputs!C77</f>
        <v>0</v>
      </c>
      <c r="E13" s="23"/>
      <c r="F13" s="23"/>
      <c r="G13" s="23"/>
    </row>
    <row r="14" spans="1:7" x14ac:dyDescent="0.35">
      <c r="A14" s="28" t="s">
        <v>0</v>
      </c>
      <c r="B14" s="20"/>
      <c r="C14" s="20"/>
      <c r="D14" s="24">
        <f>D10-D11-D12+D13</f>
        <v>0</v>
      </c>
      <c r="E14" s="23"/>
      <c r="F14" s="22"/>
      <c r="G14" s="23"/>
    </row>
    <row r="15" spans="1:7" x14ac:dyDescent="0.35">
      <c r="A15" s="29"/>
      <c r="B15" s="19"/>
      <c r="C15" s="19"/>
      <c r="D15" s="23"/>
      <c r="E15" s="23"/>
      <c r="F15" s="23"/>
      <c r="G15" s="23"/>
    </row>
    <row r="16" spans="1:7" x14ac:dyDescent="0.35">
      <c r="A16" s="29" t="s">
        <v>126</v>
      </c>
      <c r="B16" s="19"/>
      <c r="C16" s="19"/>
      <c r="D16" s="22">
        <f>+Inputs!C92</f>
        <v>0</v>
      </c>
      <c r="E16" s="22">
        <f>+D16</f>
        <v>0</v>
      </c>
      <c r="F16" s="23"/>
      <c r="G16" s="23"/>
    </row>
    <row r="17" spans="1:7" x14ac:dyDescent="0.35">
      <c r="A17" s="28" t="s">
        <v>117</v>
      </c>
      <c r="B17" s="20"/>
      <c r="C17" s="20"/>
      <c r="D17" s="24">
        <f>+D16+D14</f>
        <v>0</v>
      </c>
      <c r="E17" s="23"/>
      <c r="F17" s="23"/>
      <c r="G17" s="23"/>
    </row>
    <row r="18" spans="1:7" x14ac:dyDescent="0.35">
      <c r="A18" s="27"/>
      <c r="B18" s="19"/>
      <c r="C18" s="19"/>
      <c r="D18" s="19"/>
      <c r="E18" s="23"/>
      <c r="F18" s="23"/>
      <c r="G18" s="23"/>
    </row>
    <row r="19" spans="1:7" x14ac:dyDescent="0.35">
      <c r="A19" s="29" t="s">
        <v>125</v>
      </c>
      <c r="B19" s="19"/>
      <c r="C19" s="19"/>
      <c r="D19" s="19"/>
      <c r="E19" s="22">
        <f>+Inputs!C81</f>
        <v>0</v>
      </c>
      <c r="F19" s="22"/>
      <c r="G19" s="23"/>
    </row>
    <row r="20" spans="1:7" x14ac:dyDescent="0.35">
      <c r="A20" s="29" t="s">
        <v>11</v>
      </c>
      <c r="B20" s="19"/>
      <c r="C20" s="19"/>
      <c r="D20" s="19"/>
      <c r="E20" s="22">
        <f>SUM(Inputs!C93,Inputs!C95,Inputs!C97,Inputs!C100,Inputs!C104,Inputs!C106,Inputs!C108,Inputs!C111)</f>
        <v>0</v>
      </c>
      <c r="F20" s="23"/>
      <c r="G20" s="23"/>
    </row>
    <row r="21" spans="1:7" x14ac:dyDescent="0.35">
      <c r="A21" s="29" t="s">
        <v>12</v>
      </c>
      <c r="B21" s="19"/>
      <c r="C21" s="19"/>
      <c r="D21" s="19"/>
      <c r="E21" s="22">
        <f>SUM(Inputs!C98,Inputs!C99,Inputs!C109,Inputs!C110)</f>
        <v>0</v>
      </c>
      <c r="F21" s="23"/>
      <c r="G21" s="23"/>
    </row>
    <row r="22" spans="1:7" x14ac:dyDescent="0.35">
      <c r="A22" s="35" t="s">
        <v>141</v>
      </c>
      <c r="B22" s="19"/>
      <c r="C22" s="19"/>
      <c r="D22" s="19"/>
      <c r="E22" s="24">
        <f>E16+E19-E20-E21</f>
        <v>0</v>
      </c>
      <c r="F22" s="23"/>
      <c r="G22" s="23"/>
    </row>
    <row r="23" spans="1:7" x14ac:dyDescent="0.35">
      <c r="A23" s="29"/>
      <c r="B23" s="19"/>
      <c r="C23" s="19"/>
      <c r="D23" s="19"/>
      <c r="E23" s="22"/>
      <c r="F23" s="23"/>
      <c r="G23" s="23"/>
    </row>
    <row r="24" spans="1:7" x14ac:dyDescent="0.35">
      <c r="A24" s="29" t="s">
        <v>13</v>
      </c>
      <c r="B24" s="19"/>
      <c r="C24" s="19"/>
      <c r="D24" s="19"/>
      <c r="E24" s="22">
        <f>+Inputs!C119*12</f>
        <v>0</v>
      </c>
      <c r="F24" s="23"/>
      <c r="G24" s="23"/>
    </row>
    <row r="25" spans="1:7" x14ac:dyDescent="0.35">
      <c r="A25" s="28" t="s">
        <v>16</v>
      </c>
      <c r="B25" s="20"/>
      <c r="C25" s="20"/>
      <c r="D25" s="20"/>
      <c r="E25" s="5">
        <f>+E22-E24</f>
        <v>0</v>
      </c>
      <c r="F25" s="23"/>
      <c r="G25" s="23"/>
    </row>
    <row r="26" spans="1:7" x14ac:dyDescent="0.35">
      <c r="A26" s="27"/>
      <c r="B26" s="19"/>
      <c r="C26" s="19"/>
      <c r="D26" s="19"/>
      <c r="E26" s="19"/>
      <c r="F26" s="23"/>
      <c r="G26" s="23"/>
    </row>
    <row r="27" spans="1:7" x14ac:dyDescent="0.35">
      <c r="A27" s="29" t="s">
        <v>0</v>
      </c>
      <c r="B27" s="19"/>
      <c r="C27" s="19"/>
      <c r="D27" s="19"/>
      <c r="E27" s="19"/>
      <c r="F27" s="22">
        <f>+D14</f>
        <v>0</v>
      </c>
      <c r="G27" s="23"/>
    </row>
    <row r="28" spans="1:7" x14ac:dyDescent="0.35">
      <c r="A28" s="29" t="s">
        <v>135</v>
      </c>
      <c r="B28" s="19"/>
      <c r="C28" s="19"/>
      <c r="D28" s="19"/>
      <c r="E28" s="19"/>
      <c r="F28" s="22">
        <f>+Inputs!C92+Inputs!C98</f>
        <v>0</v>
      </c>
      <c r="G28" s="23"/>
    </row>
    <row r="29" spans="1:7" x14ac:dyDescent="0.35">
      <c r="A29" s="29" t="s">
        <v>136</v>
      </c>
      <c r="B29" s="19"/>
      <c r="C29" s="19"/>
      <c r="D29" s="19"/>
      <c r="E29" s="19"/>
      <c r="F29" s="22">
        <f>+Inputs!C103+Inputs!C109</f>
        <v>0</v>
      </c>
      <c r="G29" s="23"/>
    </row>
    <row r="30" spans="1:7" x14ac:dyDescent="0.35">
      <c r="A30" s="29" t="s">
        <v>1</v>
      </c>
      <c r="B30" s="19"/>
      <c r="C30" s="19"/>
      <c r="D30" s="19"/>
      <c r="E30" s="19"/>
      <c r="F30" s="22">
        <f>+E19</f>
        <v>0</v>
      </c>
      <c r="G30" s="23"/>
    </row>
    <row r="31" spans="1:7" x14ac:dyDescent="0.35">
      <c r="A31" s="29" t="s">
        <v>3</v>
      </c>
      <c r="B31" s="19"/>
      <c r="C31" s="19"/>
      <c r="D31" s="19"/>
      <c r="E31" s="19"/>
      <c r="F31" s="22">
        <f>+Inputs!C129</f>
        <v>0</v>
      </c>
      <c r="G31" s="23"/>
    </row>
    <row r="32" spans="1:7" x14ac:dyDescent="0.35">
      <c r="A32" s="29" t="s">
        <v>17</v>
      </c>
      <c r="B32" s="19"/>
      <c r="C32" s="19"/>
      <c r="D32" s="19"/>
      <c r="E32" s="19"/>
      <c r="F32" s="22">
        <f>+E21</f>
        <v>0</v>
      </c>
      <c r="G32" s="23"/>
    </row>
    <row r="33" spans="1:7" x14ac:dyDescent="0.35">
      <c r="A33" s="29" t="s">
        <v>137</v>
      </c>
      <c r="B33" s="19"/>
      <c r="C33" s="19"/>
      <c r="D33" s="19"/>
      <c r="E33" s="19"/>
      <c r="F33" s="22">
        <f>+Inputs!C65-'Summary Sheet'!F28-'Summary Sheet'!F29</f>
        <v>0</v>
      </c>
      <c r="G33" s="23"/>
    </row>
    <row r="34" spans="1:7" x14ac:dyDescent="0.35">
      <c r="A34" s="29" t="s">
        <v>127</v>
      </c>
      <c r="B34" s="19"/>
      <c r="C34" s="19"/>
      <c r="D34" s="19"/>
      <c r="E34" s="19"/>
      <c r="F34" s="24">
        <f>SUM(F27:F33)</f>
        <v>0</v>
      </c>
      <c r="G34" s="23"/>
    </row>
    <row r="35" spans="1:7" x14ac:dyDescent="0.35">
      <c r="A35" s="23"/>
      <c r="B35" s="19"/>
      <c r="C35" s="19"/>
      <c r="D35" s="19"/>
      <c r="E35" s="19"/>
      <c r="F35" s="19"/>
      <c r="G35" s="23"/>
    </row>
    <row r="36" spans="1:7" x14ac:dyDescent="0.35">
      <c r="A36" s="23" t="s">
        <v>5</v>
      </c>
      <c r="B36" s="22">
        <f>+B5</f>
        <v>0</v>
      </c>
      <c r="C36" s="22">
        <f>+C8</f>
        <v>0</v>
      </c>
      <c r="D36" s="22">
        <f>+D17</f>
        <v>0</v>
      </c>
      <c r="E36" s="22">
        <f>+E22</f>
        <v>0</v>
      </c>
      <c r="F36" s="22">
        <f>+F34</f>
        <v>0</v>
      </c>
      <c r="G36" s="23"/>
    </row>
    <row r="37" spans="1:7" x14ac:dyDescent="0.35">
      <c r="A37" s="23"/>
      <c r="B37" s="17" t="s">
        <v>99</v>
      </c>
      <c r="C37" s="12" t="s">
        <v>8</v>
      </c>
      <c r="D37" s="13" t="s">
        <v>10</v>
      </c>
      <c r="E37" s="14" t="s">
        <v>14</v>
      </c>
      <c r="F37" s="15" t="s">
        <v>15</v>
      </c>
      <c r="G37" s="23"/>
    </row>
    <row r="38" spans="1:7" x14ac:dyDescent="0.35">
      <c r="A38" s="23"/>
      <c r="B38" s="23"/>
      <c r="C38" s="23"/>
      <c r="D38" s="23"/>
      <c r="E38" s="23"/>
      <c r="F38" s="23"/>
      <c r="G38" s="23"/>
    </row>
    <row r="39" spans="1:7" x14ac:dyDescent="0.35">
      <c r="A39" s="23"/>
      <c r="B39" s="23"/>
      <c r="C39" s="23"/>
      <c r="D39" s="23"/>
      <c r="E39" s="23"/>
      <c r="F39" s="23"/>
      <c r="G39"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C42BC-C94D-416E-B80A-26E106D32A2A}">
  <sheetPr>
    <tabColor theme="0" tint="-0.14999847407452621"/>
  </sheetPr>
  <dimension ref="A1:E125"/>
  <sheetViews>
    <sheetView workbookViewId="0">
      <pane ySplit="1" topLeftCell="A2" activePane="bottomLeft" state="frozen"/>
      <selection activeCell="C2" sqref="C2"/>
      <selection pane="bottomLeft" activeCell="C93" sqref="C93"/>
    </sheetView>
  </sheetViews>
  <sheetFormatPr defaultRowHeight="14.5" x14ac:dyDescent="0.35"/>
  <cols>
    <col min="1" max="1" width="10.26953125" style="18" customWidth="1"/>
    <col min="2" max="2" width="34.36328125" bestFit="1" customWidth="1"/>
    <col min="3" max="3" width="13.81640625" bestFit="1" customWidth="1"/>
    <col min="4" max="4" width="45.26953125" customWidth="1"/>
  </cols>
  <sheetData>
    <row r="1" spans="1:4" x14ac:dyDescent="0.35">
      <c r="A1" s="18" t="s">
        <v>90</v>
      </c>
      <c r="B1" s="1" t="s">
        <v>69</v>
      </c>
      <c r="C1" s="1" t="s">
        <v>70</v>
      </c>
      <c r="D1" s="1" t="s">
        <v>71</v>
      </c>
    </row>
    <row r="2" spans="1:4" x14ac:dyDescent="0.35">
      <c r="A2" s="18">
        <v>1</v>
      </c>
      <c r="B2" t="s">
        <v>65</v>
      </c>
      <c r="C2" s="3">
        <v>1145997.8</v>
      </c>
      <c r="D2" t="s">
        <v>94</v>
      </c>
    </row>
    <row r="3" spans="1:4" x14ac:dyDescent="0.35">
      <c r="A3" s="18">
        <f>+A2+1</f>
        <v>2</v>
      </c>
      <c r="B3" t="s">
        <v>66</v>
      </c>
      <c r="C3" s="3">
        <v>-16187.48</v>
      </c>
      <c r="D3" t="s">
        <v>94</v>
      </c>
    </row>
    <row r="4" spans="1:4" x14ac:dyDescent="0.35">
      <c r="A4" s="18">
        <f t="shared" ref="A4:A67" si="0">+A3+1</f>
        <v>3</v>
      </c>
      <c r="B4" s="4" t="s">
        <v>72</v>
      </c>
      <c r="C4" s="5">
        <f>+C2+C3</f>
        <v>1129810.32</v>
      </c>
      <c r="D4" t="s">
        <v>95</v>
      </c>
    </row>
    <row r="5" spans="1:4" x14ac:dyDescent="0.35">
      <c r="A5" s="18">
        <f t="shared" si="0"/>
        <v>4</v>
      </c>
      <c r="C5" s="3"/>
    </row>
    <row r="6" spans="1:4" x14ac:dyDescent="0.35">
      <c r="A6" s="18">
        <f t="shared" si="0"/>
        <v>5</v>
      </c>
      <c r="B6" t="s">
        <v>18</v>
      </c>
      <c r="C6" s="3">
        <v>126995.93</v>
      </c>
      <c r="D6" t="s">
        <v>94</v>
      </c>
    </row>
    <row r="7" spans="1:4" x14ac:dyDescent="0.35">
      <c r="A7" s="18">
        <f t="shared" si="0"/>
        <v>6</v>
      </c>
      <c r="B7" t="s">
        <v>19</v>
      </c>
      <c r="C7" s="3">
        <v>58671.22</v>
      </c>
      <c r="D7" t="s">
        <v>94</v>
      </c>
    </row>
    <row r="8" spans="1:4" x14ac:dyDescent="0.35">
      <c r="A8" s="18">
        <f t="shared" si="0"/>
        <v>7</v>
      </c>
      <c r="B8" t="s">
        <v>20</v>
      </c>
      <c r="C8" s="3">
        <v>149509.38</v>
      </c>
      <c r="D8" t="s">
        <v>94</v>
      </c>
    </row>
    <row r="9" spans="1:4" x14ac:dyDescent="0.35">
      <c r="A9" s="18">
        <f t="shared" si="0"/>
        <v>8</v>
      </c>
      <c r="B9" t="s">
        <v>21</v>
      </c>
      <c r="C9" s="3">
        <v>31440.94</v>
      </c>
      <c r="D9" t="s">
        <v>94</v>
      </c>
    </row>
    <row r="10" spans="1:4" x14ac:dyDescent="0.35">
      <c r="A10" s="18">
        <f t="shared" si="0"/>
        <v>9</v>
      </c>
      <c r="B10" t="s">
        <v>22</v>
      </c>
      <c r="C10" s="3">
        <v>1656.81</v>
      </c>
      <c r="D10" t="s">
        <v>94</v>
      </c>
    </row>
    <row r="11" spans="1:4" x14ac:dyDescent="0.35">
      <c r="A11" s="18">
        <f t="shared" si="0"/>
        <v>10</v>
      </c>
      <c r="B11" t="s">
        <v>23</v>
      </c>
      <c r="C11" s="3">
        <v>69010.41</v>
      </c>
      <c r="D11" t="s">
        <v>94</v>
      </c>
    </row>
    <row r="12" spans="1:4" x14ac:dyDescent="0.35">
      <c r="A12" s="18">
        <f t="shared" si="0"/>
        <v>11</v>
      </c>
      <c r="B12" t="s">
        <v>24</v>
      </c>
      <c r="C12" s="3">
        <v>504.71</v>
      </c>
      <c r="D12" t="s">
        <v>94</v>
      </c>
    </row>
    <row r="13" spans="1:4" x14ac:dyDescent="0.35">
      <c r="A13" s="18">
        <f t="shared" si="0"/>
        <v>12</v>
      </c>
      <c r="B13" t="s">
        <v>25</v>
      </c>
      <c r="C13" s="3">
        <v>51505.93</v>
      </c>
      <c r="D13" t="s">
        <v>94</v>
      </c>
    </row>
    <row r="14" spans="1:4" x14ac:dyDescent="0.35">
      <c r="A14" s="18">
        <f t="shared" si="0"/>
        <v>13</v>
      </c>
      <c r="B14" t="s">
        <v>26</v>
      </c>
      <c r="C14" s="3">
        <v>1800</v>
      </c>
      <c r="D14" t="s">
        <v>94</v>
      </c>
    </row>
    <row r="15" spans="1:4" x14ac:dyDescent="0.35">
      <c r="A15" s="18">
        <f t="shared" si="0"/>
        <v>14</v>
      </c>
      <c r="B15" t="s">
        <v>27</v>
      </c>
      <c r="C15" s="3">
        <v>16069.73</v>
      </c>
      <c r="D15" t="s">
        <v>94</v>
      </c>
    </row>
    <row r="16" spans="1:4" x14ac:dyDescent="0.35">
      <c r="A16" s="18">
        <f t="shared" si="0"/>
        <v>15</v>
      </c>
      <c r="B16" t="s">
        <v>28</v>
      </c>
      <c r="C16" s="3">
        <v>676.18</v>
      </c>
      <c r="D16" t="s">
        <v>94</v>
      </c>
    </row>
    <row r="17" spans="1:4" x14ac:dyDescent="0.35">
      <c r="A17" s="18">
        <f t="shared" si="0"/>
        <v>16</v>
      </c>
      <c r="B17" t="s">
        <v>29</v>
      </c>
      <c r="C17" s="3">
        <v>74400</v>
      </c>
      <c r="D17" t="s">
        <v>94</v>
      </c>
    </row>
    <row r="18" spans="1:4" x14ac:dyDescent="0.35">
      <c r="A18" s="18">
        <f t="shared" si="0"/>
        <v>17</v>
      </c>
      <c r="B18" t="s">
        <v>30</v>
      </c>
      <c r="C18" s="3">
        <v>6868.62</v>
      </c>
      <c r="D18" t="s">
        <v>94</v>
      </c>
    </row>
    <row r="19" spans="1:4" x14ac:dyDescent="0.35">
      <c r="A19" s="18">
        <f t="shared" si="0"/>
        <v>18</v>
      </c>
      <c r="B19" t="s">
        <v>31</v>
      </c>
      <c r="C19" s="3">
        <v>4456.28</v>
      </c>
      <c r="D19" t="s">
        <v>94</v>
      </c>
    </row>
    <row r="20" spans="1:4" x14ac:dyDescent="0.35">
      <c r="A20" s="18">
        <f t="shared" si="0"/>
        <v>19</v>
      </c>
      <c r="B20" t="s">
        <v>32</v>
      </c>
      <c r="C20" s="3">
        <v>3645.28</v>
      </c>
      <c r="D20" t="s">
        <v>94</v>
      </c>
    </row>
    <row r="21" spans="1:4" x14ac:dyDescent="0.35">
      <c r="A21" s="18">
        <f t="shared" si="0"/>
        <v>20</v>
      </c>
      <c r="B21" t="s">
        <v>33</v>
      </c>
      <c r="C21" s="3">
        <v>7777.6</v>
      </c>
      <c r="D21" t="s">
        <v>94</v>
      </c>
    </row>
    <row r="22" spans="1:4" x14ac:dyDescent="0.35">
      <c r="A22" s="18">
        <f t="shared" si="0"/>
        <v>21</v>
      </c>
      <c r="B22" t="s">
        <v>34</v>
      </c>
      <c r="C22" s="3">
        <v>22672.47</v>
      </c>
      <c r="D22" t="s">
        <v>94</v>
      </c>
    </row>
    <row r="23" spans="1:4" x14ac:dyDescent="0.35">
      <c r="A23" s="18">
        <f t="shared" si="0"/>
        <v>22</v>
      </c>
      <c r="B23" t="s">
        <v>35</v>
      </c>
      <c r="C23" s="3">
        <v>14960.45</v>
      </c>
      <c r="D23" t="s">
        <v>94</v>
      </c>
    </row>
    <row r="24" spans="1:4" x14ac:dyDescent="0.35">
      <c r="A24" s="18">
        <f t="shared" si="0"/>
        <v>23</v>
      </c>
      <c r="B24" t="s">
        <v>36</v>
      </c>
      <c r="C24" s="3">
        <v>32741.01</v>
      </c>
      <c r="D24" t="s">
        <v>94</v>
      </c>
    </row>
    <row r="25" spans="1:4" x14ac:dyDescent="0.35">
      <c r="A25" s="18">
        <f t="shared" si="0"/>
        <v>24</v>
      </c>
      <c r="B25" t="s">
        <v>37</v>
      </c>
      <c r="C25" s="3">
        <v>303.75</v>
      </c>
      <c r="D25" t="s">
        <v>94</v>
      </c>
    </row>
    <row r="26" spans="1:4" x14ac:dyDescent="0.35">
      <c r="A26" s="18">
        <f t="shared" si="0"/>
        <v>25</v>
      </c>
      <c r="B26" t="s">
        <v>38</v>
      </c>
      <c r="C26" s="3">
        <v>2552.75</v>
      </c>
      <c r="D26" t="s">
        <v>94</v>
      </c>
    </row>
    <row r="27" spans="1:4" x14ac:dyDescent="0.35">
      <c r="A27" s="18">
        <f t="shared" si="0"/>
        <v>26</v>
      </c>
      <c r="B27" t="s">
        <v>39</v>
      </c>
      <c r="C27" s="3">
        <v>190.42</v>
      </c>
      <c r="D27" t="s">
        <v>94</v>
      </c>
    </row>
    <row r="28" spans="1:4" x14ac:dyDescent="0.35">
      <c r="A28" s="18">
        <f t="shared" si="0"/>
        <v>27</v>
      </c>
      <c r="B28" t="s">
        <v>40</v>
      </c>
      <c r="C28" s="3">
        <v>4735.0200000000004</v>
      </c>
      <c r="D28" t="s">
        <v>94</v>
      </c>
    </row>
    <row r="29" spans="1:4" x14ac:dyDescent="0.35">
      <c r="A29" s="18">
        <f t="shared" si="0"/>
        <v>28</v>
      </c>
      <c r="B29" t="s">
        <v>41</v>
      </c>
      <c r="C29" s="3">
        <v>2024</v>
      </c>
      <c r="D29" t="s">
        <v>94</v>
      </c>
    </row>
    <row r="30" spans="1:4" x14ac:dyDescent="0.35">
      <c r="A30" s="18">
        <f t="shared" si="0"/>
        <v>29</v>
      </c>
      <c r="B30" t="s">
        <v>42</v>
      </c>
      <c r="C30" s="3">
        <v>39.94</v>
      </c>
      <c r="D30" t="s">
        <v>94</v>
      </c>
    </row>
    <row r="31" spans="1:4" x14ac:dyDescent="0.35">
      <c r="A31" s="18">
        <f t="shared" si="0"/>
        <v>30</v>
      </c>
      <c r="B31" t="s">
        <v>43</v>
      </c>
      <c r="C31" s="3">
        <v>10045</v>
      </c>
      <c r="D31" t="s">
        <v>94</v>
      </c>
    </row>
    <row r="32" spans="1:4" x14ac:dyDescent="0.35">
      <c r="A32" s="18">
        <f t="shared" si="0"/>
        <v>31</v>
      </c>
      <c r="B32" t="s">
        <v>44</v>
      </c>
      <c r="C32" s="3">
        <v>545</v>
      </c>
      <c r="D32" t="s">
        <v>94</v>
      </c>
    </row>
    <row r="33" spans="1:5" x14ac:dyDescent="0.35">
      <c r="A33" s="18">
        <f t="shared" si="0"/>
        <v>32</v>
      </c>
      <c r="B33" t="s">
        <v>45</v>
      </c>
      <c r="C33" s="3">
        <v>1960</v>
      </c>
      <c r="D33" t="s">
        <v>94</v>
      </c>
    </row>
    <row r="34" spans="1:5" x14ac:dyDescent="0.35">
      <c r="A34" s="18">
        <f t="shared" si="0"/>
        <v>33</v>
      </c>
      <c r="B34" t="s">
        <v>46</v>
      </c>
      <c r="C34" s="3">
        <v>5809.04</v>
      </c>
      <c r="D34" t="s">
        <v>94</v>
      </c>
    </row>
    <row r="35" spans="1:5" x14ac:dyDescent="0.35">
      <c r="A35" s="18">
        <f t="shared" si="0"/>
        <v>34</v>
      </c>
      <c r="B35" t="s">
        <v>47</v>
      </c>
      <c r="C35" s="3">
        <v>16898.740000000002</v>
      </c>
      <c r="D35" t="s">
        <v>94</v>
      </c>
    </row>
    <row r="36" spans="1:5" x14ac:dyDescent="0.35">
      <c r="A36" s="18">
        <f t="shared" si="0"/>
        <v>35</v>
      </c>
      <c r="B36" t="s">
        <v>48</v>
      </c>
      <c r="C36" s="3">
        <v>624</v>
      </c>
      <c r="D36" t="s">
        <v>94</v>
      </c>
    </row>
    <row r="37" spans="1:5" x14ac:dyDescent="0.35">
      <c r="A37" s="18">
        <f t="shared" si="0"/>
        <v>36</v>
      </c>
      <c r="B37" t="s">
        <v>49</v>
      </c>
      <c r="C37" s="3">
        <v>2736.02</v>
      </c>
      <c r="D37" t="s">
        <v>94</v>
      </c>
    </row>
    <row r="38" spans="1:5" x14ac:dyDescent="0.35">
      <c r="A38" s="18">
        <f t="shared" si="0"/>
        <v>37</v>
      </c>
      <c r="B38" t="s">
        <v>50</v>
      </c>
      <c r="C38" s="3">
        <v>1568.75</v>
      </c>
      <c r="D38" t="s">
        <v>94</v>
      </c>
    </row>
    <row r="39" spans="1:5" x14ac:dyDescent="0.35">
      <c r="A39" s="18">
        <f t="shared" si="0"/>
        <v>38</v>
      </c>
      <c r="B39" t="s">
        <v>51</v>
      </c>
      <c r="C39" s="3">
        <v>5420.66</v>
      </c>
      <c r="D39" t="s">
        <v>94</v>
      </c>
    </row>
    <row r="40" spans="1:5" x14ac:dyDescent="0.35">
      <c r="A40" s="18">
        <f t="shared" si="0"/>
        <v>39</v>
      </c>
      <c r="B40" t="s">
        <v>52</v>
      </c>
      <c r="C40" s="3">
        <v>200</v>
      </c>
      <c r="D40" t="s">
        <v>94</v>
      </c>
    </row>
    <row r="41" spans="1:5" x14ac:dyDescent="0.35">
      <c r="A41" s="18">
        <f t="shared" si="0"/>
        <v>40</v>
      </c>
      <c r="B41" t="s">
        <v>75</v>
      </c>
      <c r="C41" s="3"/>
      <c r="D41" t="s">
        <v>94</v>
      </c>
    </row>
    <row r="42" spans="1:5" x14ac:dyDescent="0.35">
      <c r="A42" s="18">
        <f t="shared" si="0"/>
        <v>41</v>
      </c>
      <c r="B42" t="s">
        <v>76</v>
      </c>
      <c r="C42" s="3"/>
      <c r="D42" t="s">
        <v>94</v>
      </c>
    </row>
    <row r="43" spans="1:5" x14ac:dyDescent="0.35">
      <c r="A43" s="18">
        <f t="shared" si="0"/>
        <v>42</v>
      </c>
      <c r="B43" t="s">
        <v>77</v>
      </c>
      <c r="C43" s="3"/>
      <c r="D43" t="s">
        <v>94</v>
      </c>
    </row>
    <row r="44" spans="1:5" x14ac:dyDescent="0.35">
      <c r="A44" s="18">
        <f t="shared" si="0"/>
        <v>43</v>
      </c>
      <c r="B44" t="s">
        <v>78</v>
      </c>
      <c r="C44" s="3"/>
      <c r="D44" t="s">
        <v>94</v>
      </c>
    </row>
    <row r="45" spans="1:5" x14ac:dyDescent="0.35">
      <c r="A45" s="18">
        <f t="shared" si="0"/>
        <v>44</v>
      </c>
      <c r="B45" t="s">
        <v>79</v>
      </c>
      <c r="C45" s="3"/>
      <c r="D45" t="s">
        <v>94</v>
      </c>
    </row>
    <row r="46" spans="1:5" x14ac:dyDescent="0.35">
      <c r="A46" s="18">
        <f t="shared" si="0"/>
        <v>45</v>
      </c>
      <c r="B46" s="4" t="s">
        <v>73</v>
      </c>
      <c r="C46" s="5">
        <f>SUM(C6:C45)</f>
        <v>731016.04</v>
      </c>
      <c r="D46" t="s">
        <v>95</v>
      </c>
      <c r="E46" s="8">
        <f>+C46/C4</f>
        <v>0.6470254582202789</v>
      </c>
    </row>
    <row r="47" spans="1:5" x14ac:dyDescent="0.35">
      <c r="A47" s="18">
        <f t="shared" si="0"/>
        <v>46</v>
      </c>
      <c r="B47" s="4" t="s">
        <v>74</v>
      </c>
      <c r="C47" s="5">
        <f>+C4-C46</f>
        <v>398794.28</v>
      </c>
      <c r="D47" t="s">
        <v>95</v>
      </c>
      <c r="E47" s="8">
        <f>+C47/C4</f>
        <v>0.35297454177972104</v>
      </c>
    </row>
    <row r="48" spans="1:5" x14ac:dyDescent="0.35">
      <c r="A48" s="18">
        <f t="shared" si="0"/>
        <v>47</v>
      </c>
      <c r="C48" s="3"/>
    </row>
    <row r="49" spans="1:4" x14ac:dyDescent="0.35">
      <c r="A49" s="18">
        <f t="shared" si="0"/>
        <v>48</v>
      </c>
      <c r="B49" t="s">
        <v>80</v>
      </c>
      <c r="C49" s="3">
        <v>219855.62</v>
      </c>
      <c r="D49" t="s">
        <v>94</v>
      </c>
    </row>
    <row r="50" spans="1:4" x14ac:dyDescent="0.35">
      <c r="A50" s="18">
        <f t="shared" si="0"/>
        <v>49</v>
      </c>
      <c r="B50" t="s">
        <v>81</v>
      </c>
      <c r="C50" s="3">
        <v>28000</v>
      </c>
      <c r="D50" t="s">
        <v>94</v>
      </c>
    </row>
    <row r="51" spans="1:4" x14ac:dyDescent="0.35">
      <c r="A51" s="18">
        <f t="shared" si="0"/>
        <v>50</v>
      </c>
      <c r="B51" t="s">
        <v>53</v>
      </c>
      <c r="C51" s="3">
        <v>13819.81</v>
      </c>
      <c r="D51" t="s">
        <v>94</v>
      </c>
    </row>
    <row r="52" spans="1:4" x14ac:dyDescent="0.35">
      <c r="A52" s="18">
        <f t="shared" si="0"/>
        <v>51</v>
      </c>
      <c r="B52" t="s">
        <v>54</v>
      </c>
      <c r="C52" s="3">
        <v>11227.28</v>
      </c>
      <c r="D52" t="s">
        <v>94</v>
      </c>
    </row>
    <row r="53" spans="1:4" x14ac:dyDescent="0.35">
      <c r="A53" s="18">
        <f t="shared" si="0"/>
        <v>52</v>
      </c>
      <c r="B53" t="s">
        <v>55</v>
      </c>
      <c r="C53" s="3">
        <v>272.39999999999998</v>
      </c>
      <c r="D53" t="s">
        <v>94</v>
      </c>
    </row>
    <row r="54" spans="1:4" x14ac:dyDescent="0.35">
      <c r="A54" s="18">
        <f t="shared" si="0"/>
        <v>53</v>
      </c>
      <c r="B54" t="s">
        <v>56</v>
      </c>
      <c r="C54" s="3">
        <v>356.88</v>
      </c>
      <c r="D54" t="s">
        <v>94</v>
      </c>
    </row>
    <row r="55" spans="1:4" x14ac:dyDescent="0.35">
      <c r="A55" s="18">
        <f t="shared" si="0"/>
        <v>54</v>
      </c>
      <c r="B55" t="s">
        <v>57</v>
      </c>
      <c r="C55" s="3">
        <v>2201.0100000000002</v>
      </c>
      <c r="D55" t="s">
        <v>94</v>
      </c>
    </row>
    <row r="56" spans="1:4" x14ac:dyDescent="0.35">
      <c r="A56" s="18">
        <f t="shared" si="0"/>
        <v>55</v>
      </c>
      <c r="B56" t="s">
        <v>58</v>
      </c>
      <c r="C56" s="3">
        <v>2530.44</v>
      </c>
      <c r="D56" t="s">
        <v>94</v>
      </c>
    </row>
    <row r="57" spans="1:4" x14ac:dyDescent="0.35">
      <c r="A57" s="18">
        <f t="shared" si="0"/>
        <v>56</v>
      </c>
      <c r="B57" t="s">
        <v>59</v>
      </c>
      <c r="C57" s="3">
        <v>33</v>
      </c>
      <c r="D57" t="s">
        <v>94</v>
      </c>
    </row>
    <row r="58" spans="1:4" x14ac:dyDescent="0.35">
      <c r="A58" s="18">
        <f t="shared" si="0"/>
        <v>57</v>
      </c>
      <c r="B58" t="s">
        <v>60</v>
      </c>
      <c r="C58" s="3">
        <v>51.21</v>
      </c>
      <c r="D58" t="s">
        <v>94</v>
      </c>
    </row>
    <row r="59" spans="1:4" x14ac:dyDescent="0.35">
      <c r="A59" s="18">
        <f t="shared" si="0"/>
        <v>58</v>
      </c>
      <c r="B59" t="s">
        <v>61</v>
      </c>
      <c r="C59" s="3">
        <v>187.5</v>
      </c>
      <c r="D59" t="s">
        <v>94</v>
      </c>
    </row>
    <row r="60" spans="1:4" x14ac:dyDescent="0.35">
      <c r="A60" s="18">
        <f t="shared" si="0"/>
        <v>59</v>
      </c>
      <c r="B60" t="s">
        <v>97</v>
      </c>
      <c r="C60" s="3"/>
      <c r="D60" t="s">
        <v>94</v>
      </c>
    </row>
    <row r="61" spans="1:4" x14ac:dyDescent="0.35">
      <c r="A61" s="18">
        <f t="shared" si="0"/>
        <v>60</v>
      </c>
      <c r="B61" s="4" t="s">
        <v>82</v>
      </c>
      <c r="C61" s="5">
        <f>SUM(C49:C60)</f>
        <v>278535.15000000008</v>
      </c>
      <c r="D61" t="s">
        <v>95</v>
      </c>
    </row>
    <row r="62" spans="1:4" x14ac:dyDescent="0.35">
      <c r="A62" s="18">
        <f t="shared" si="0"/>
        <v>61</v>
      </c>
      <c r="C62" s="3"/>
    </row>
    <row r="63" spans="1:4" x14ac:dyDescent="0.35">
      <c r="A63" s="18">
        <f t="shared" si="0"/>
        <v>62</v>
      </c>
      <c r="B63" t="s">
        <v>62</v>
      </c>
      <c r="C63" s="3">
        <v>20221.310000000001</v>
      </c>
      <c r="D63" t="s">
        <v>94</v>
      </c>
    </row>
    <row r="64" spans="1:4" x14ac:dyDescent="0.35">
      <c r="A64" s="18">
        <f t="shared" si="0"/>
        <v>63</v>
      </c>
      <c r="B64" t="s">
        <v>87</v>
      </c>
      <c r="C64" s="3">
        <v>610.12</v>
      </c>
      <c r="D64" t="s">
        <v>94</v>
      </c>
    </row>
    <row r="65" spans="1:4" x14ac:dyDescent="0.35">
      <c r="A65" s="18">
        <f t="shared" si="0"/>
        <v>64</v>
      </c>
      <c r="B65" t="s">
        <v>63</v>
      </c>
      <c r="C65" s="3">
        <v>10032</v>
      </c>
      <c r="D65" t="s">
        <v>94</v>
      </c>
    </row>
    <row r="66" spans="1:4" x14ac:dyDescent="0.35">
      <c r="A66" s="18">
        <f t="shared" si="0"/>
        <v>65</v>
      </c>
      <c r="B66" t="s">
        <v>64</v>
      </c>
      <c r="C66" s="3">
        <v>30866.04</v>
      </c>
      <c r="D66" t="s">
        <v>94</v>
      </c>
    </row>
    <row r="67" spans="1:4" x14ac:dyDescent="0.35">
      <c r="A67" s="18">
        <f t="shared" si="0"/>
        <v>66</v>
      </c>
      <c r="B67" s="4" t="s">
        <v>83</v>
      </c>
      <c r="C67" s="5">
        <f>SUM(C63:C66)</f>
        <v>61729.47</v>
      </c>
      <c r="D67" t="s">
        <v>95</v>
      </c>
    </row>
    <row r="68" spans="1:4" x14ac:dyDescent="0.35">
      <c r="A68" s="18">
        <f t="shared" ref="A68:A125" si="1">+A67+1</f>
        <v>67</v>
      </c>
      <c r="C68" s="3"/>
    </row>
    <row r="69" spans="1:4" x14ac:dyDescent="0.35">
      <c r="A69" s="18">
        <f t="shared" si="1"/>
        <v>68</v>
      </c>
      <c r="B69" t="s">
        <v>67</v>
      </c>
      <c r="C69" s="3">
        <v>4371.96</v>
      </c>
      <c r="D69" t="s">
        <v>94</v>
      </c>
    </row>
    <row r="70" spans="1:4" x14ac:dyDescent="0.35">
      <c r="A70" s="18">
        <f t="shared" si="1"/>
        <v>69</v>
      </c>
      <c r="B70" t="s">
        <v>68</v>
      </c>
      <c r="C70" s="3">
        <v>2048.94</v>
      </c>
      <c r="D70" t="s">
        <v>94</v>
      </c>
    </row>
    <row r="71" spans="1:4" x14ac:dyDescent="0.35">
      <c r="A71" s="18">
        <f t="shared" si="1"/>
        <v>70</v>
      </c>
      <c r="B71" t="s">
        <v>85</v>
      </c>
      <c r="C71" s="3"/>
      <c r="D71" t="s">
        <v>94</v>
      </c>
    </row>
    <row r="72" spans="1:4" x14ac:dyDescent="0.35">
      <c r="A72" s="18">
        <f t="shared" si="1"/>
        <v>71</v>
      </c>
      <c r="B72" t="s">
        <v>84</v>
      </c>
      <c r="C72" s="3"/>
      <c r="D72" t="s">
        <v>94</v>
      </c>
    </row>
    <row r="73" spans="1:4" x14ac:dyDescent="0.35">
      <c r="A73" s="18">
        <f t="shared" si="1"/>
        <v>72</v>
      </c>
      <c r="B73" s="4" t="s">
        <v>86</v>
      </c>
      <c r="C73" s="5">
        <f>SUM(C69:C72)</f>
        <v>6420.9</v>
      </c>
      <c r="D73" t="s">
        <v>95</v>
      </c>
    </row>
    <row r="74" spans="1:4" x14ac:dyDescent="0.35">
      <c r="A74" s="18">
        <f t="shared" si="1"/>
        <v>73</v>
      </c>
      <c r="C74" s="3"/>
    </row>
    <row r="75" spans="1:4" ht="15" thickBot="1" x14ac:dyDescent="0.4">
      <c r="A75" s="18">
        <f t="shared" si="1"/>
        <v>74</v>
      </c>
      <c r="B75" s="6" t="s">
        <v>9</v>
      </c>
      <c r="C75" s="7">
        <f>C47-SUM(C61,C67,C73)</f>
        <v>52108.759999999893</v>
      </c>
      <c r="D75" t="s">
        <v>95</v>
      </c>
    </row>
    <row r="76" spans="1:4" ht="15" thickTop="1" x14ac:dyDescent="0.35">
      <c r="A76" s="18">
        <f t="shared" si="1"/>
        <v>75</v>
      </c>
      <c r="C76" s="3"/>
    </row>
    <row r="77" spans="1:4" x14ac:dyDescent="0.35">
      <c r="A77" s="18">
        <f t="shared" si="1"/>
        <v>76</v>
      </c>
      <c r="B77" t="s">
        <v>88</v>
      </c>
      <c r="C77" s="3">
        <v>42513.74</v>
      </c>
      <c r="D77" t="s">
        <v>2</v>
      </c>
    </row>
    <row r="78" spans="1:4" x14ac:dyDescent="0.35">
      <c r="A78" s="18">
        <f t="shared" si="1"/>
        <v>77</v>
      </c>
      <c r="C78" s="3"/>
    </row>
    <row r="79" spans="1:4" ht="15" thickBot="1" x14ac:dyDescent="0.4">
      <c r="A79" s="18">
        <f t="shared" si="1"/>
        <v>78</v>
      </c>
      <c r="B79" s="6" t="s">
        <v>89</v>
      </c>
      <c r="C79" s="7">
        <f>+C75-C77</f>
        <v>9595.0199999998949</v>
      </c>
      <c r="D79" t="s">
        <v>95</v>
      </c>
    </row>
    <row r="80" spans="1:4" ht="15" thickTop="1" x14ac:dyDescent="0.35">
      <c r="A80" s="18">
        <f t="shared" si="1"/>
        <v>79</v>
      </c>
      <c r="C80" s="3"/>
    </row>
    <row r="81" spans="1:4" x14ac:dyDescent="0.35">
      <c r="A81" s="18">
        <f t="shared" si="1"/>
        <v>80</v>
      </c>
      <c r="C81" s="3"/>
    </row>
    <row r="82" spans="1:4" ht="58" x14ac:dyDescent="0.35">
      <c r="A82" s="18">
        <f t="shared" si="1"/>
        <v>81</v>
      </c>
      <c r="B82" s="9" t="s">
        <v>91</v>
      </c>
      <c r="C82" s="10">
        <v>816918</v>
      </c>
      <c r="D82" s="2" t="s">
        <v>96</v>
      </c>
    </row>
    <row r="83" spans="1:4" ht="43.5" x14ac:dyDescent="0.35">
      <c r="A83" s="18">
        <f t="shared" si="1"/>
        <v>82</v>
      </c>
      <c r="B83" s="9" t="s">
        <v>92</v>
      </c>
      <c r="C83" s="11">
        <v>0.3</v>
      </c>
      <c r="D83" s="2" t="s">
        <v>93</v>
      </c>
    </row>
    <row r="84" spans="1:4" x14ac:dyDescent="0.35">
      <c r="A84" s="18">
        <f t="shared" si="1"/>
        <v>83</v>
      </c>
      <c r="B84" s="4" t="s">
        <v>98</v>
      </c>
      <c r="C84" s="5">
        <f>+C82*C83</f>
        <v>245075.4</v>
      </c>
      <c r="D84" t="s">
        <v>95</v>
      </c>
    </row>
    <row r="85" spans="1:4" x14ac:dyDescent="0.35">
      <c r="A85" s="18">
        <f t="shared" si="1"/>
        <v>84</v>
      </c>
    </row>
    <row r="86" spans="1:4" x14ac:dyDescent="0.35">
      <c r="A86" s="18">
        <f t="shared" si="1"/>
        <v>85</v>
      </c>
    </row>
    <row r="87" spans="1:4" x14ac:dyDescent="0.35">
      <c r="A87" s="18">
        <f t="shared" si="1"/>
        <v>86</v>
      </c>
      <c r="B87" s="1" t="s">
        <v>105</v>
      </c>
      <c r="C87" s="3"/>
    </row>
    <row r="88" spans="1:4" x14ac:dyDescent="0.35">
      <c r="A88" s="18">
        <f t="shared" si="1"/>
        <v>87</v>
      </c>
      <c r="B88" t="s">
        <v>106</v>
      </c>
      <c r="C88" s="10">
        <v>169500.04</v>
      </c>
      <c r="D88" t="s">
        <v>113</v>
      </c>
    </row>
    <row r="89" spans="1:4" x14ac:dyDescent="0.35">
      <c r="A89" s="18">
        <f t="shared" si="1"/>
        <v>88</v>
      </c>
      <c r="B89" t="s">
        <v>107</v>
      </c>
      <c r="C89" s="10">
        <v>63000</v>
      </c>
      <c r="D89" t="s">
        <v>113</v>
      </c>
    </row>
    <row r="90" spans="1:4" x14ac:dyDescent="0.35">
      <c r="A90" s="18">
        <f t="shared" si="1"/>
        <v>89</v>
      </c>
      <c r="B90" t="s">
        <v>108</v>
      </c>
      <c r="C90" s="10">
        <v>160200</v>
      </c>
      <c r="D90" t="s">
        <v>113</v>
      </c>
    </row>
    <row r="91" spans="1:4" x14ac:dyDescent="0.35">
      <c r="A91" s="18">
        <f t="shared" si="1"/>
        <v>90</v>
      </c>
      <c r="B91" t="s">
        <v>109</v>
      </c>
      <c r="C91" s="10">
        <v>9932.4</v>
      </c>
      <c r="D91" t="s">
        <v>113</v>
      </c>
    </row>
    <row r="92" spans="1:4" x14ac:dyDescent="0.35">
      <c r="A92" s="18">
        <f t="shared" si="1"/>
        <v>91</v>
      </c>
      <c r="B92" t="s">
        <v>110</v>
      </c>
      <c r="C92" s="10">
        <v>192000</v>
      </c>
      <c r="D92" t="s">
        <v>113</v>
      </c>
    </row>
    <row r="93" spans="1:4" x14ac:dyDescent="0.35">
      <c r="A93" s="18">
        <f t="shared" si="1"/>
        <v>92</v>
      </c>
      <c r="B93" t="s">
        <v>111</v>
      </c>
      <c r="C93" s="10">
        <v>2784</v>
      </c>
      <c r="D93" t="s">
        <v>113</v>
      </c>
    </row>
    <row r="94" spans="1:4" x14ac:dyDescent="0.35">
      <c r="A94" s="18">
        <f t="shared" si="1"/>
        <v>93</v>
      </c>
      <c r="B94" t="s">
        <v>115</v>
      </c>
      <c r="C94" s="10">
        <v>22499.96</v>
      </c>
      <c r="D94" t="s">
        <v>113</v>
      </c>
    </row>
    <row r="95" spans="1:4" x14ac:dyDescent="0.35">
      <c r="A95" s="18">
        <f t="shared" si="1"/>
        <v>94</v>
      </c>
      <c r="B95" t="s">
        <v>116</v>
      </c>
      <c r="C95" s="10">
        <v>0</v>
      </c>
      <c r="D95" t="s">
        <v>113</v>
      </c>
    </row>
    <row r="96" spans="1:4" x14ac:dyDescent="0.35">
      <c r="A96" s="18">
        <f t="shared" si="1"/>
        <v>95</v>
      </c>
      <c r="B96" t="s">
        <v>112</v>
      </c>
      <c r="C96" s="10">
        <v>23640</v>
      </c>
      <c r="D96" t="s">
        <v>113</v>
      </c>
    </row>
    <row r="97" spans="1:4" x14ac:dyDescent="0.35">
      <c r="A97" s="18">
        <f t="shared" si="1"/>
        <v>96</v>
      </c>
    </row>
    <row r="98" spans="1:4" x14ac:dyDescent="0.35">
      <c r="A98" s="18">
        <f t="shared" si="1"/>
        <v>97</v>
      </c>
      <c r="B98" s="1" t="s">
        <v>114</v>
      </c>
    </row>
    <row r="99" spans="1:4" x14ac:dyDescent="0.35">
      <c r="A99" s="18">
        <f t="shared" si="1"/>
        <v>98</v>
      </c>
      <c r="B99" t="s">
        <v>106</v>
      </c>
      <c r="C99" s="10">
        <f>13850*2</f>
        <v>27700</v>
      </c>
      <c r="D99" t="s">
        <v>113</v>
      </c>
    </row>
    <row r="100" spans="1:4" x14ac:dyDescent="0.35">
      <c r="A100" s="18">
        <f t="shared" si="1"/>
        <v>99</v>
      </c>
      <c r="B100" t="s">
        <v>107</v>
      </c>
      <c r="C100" s="10">
        <v>0</v>
      </c>
      <c r="D100" t="s">
        <v>113</v>
      </c>
    </row>
    <row r="101" spans="1:4" x14ac:dyDescent="0.35">
      <c r="A101" s="18">
        <f t="shared" si="1"/>
        <v>100</v>
      </c>
      <c r="B101" t="s">
        <v>108</v>
      </c>
      <c r="C101" s="10">
        <f>13850*2</f>
        <v>27700</v>
      </c>
      <c r="D101" t="s">
        <v>113</v>
      </c>
    </row>
    <row r="102" spans="1:4" x14ac:dyDescent="0.35">
      <c r="A102" s="18">
        <f t="shared" si="1"/>
        <v>101</v>
      </c>
      <c r="B102" t="s">
        <v>109</v>
      </c>
      <c r="C102" s="10">
        <v>858.7</v>
      </c>
      <c r="D102" t="s">
        <v>113</v>
      </c>
    </row>
    <row r="103" spans="1:4" x14ac:dyDescent="0.35">
      <c r="A103" s="18">
        <f t="shared" si="1"/>
        <v>102</v>
      </c>
      <c r="B103" t="s">
        <v>110</v>
      </c>
      <c r="C103" s="10">
        <v>27700</v>
      </c>
      <c r="D103" t="s">
        <v>113</v>
      </c>
    </row>
    <row r="104" spans="1:4" x14ac:dyDescent="0.35">
      <c r="A104" s="18">
        <f t="shared" si="1"/>
        <v>103</v>
      </c>
      <c r="B104" t="s">
        <v>111</v>
      </c>
      <c r="C104" s="10">
        <v>20.83</v>
      </c>
      <c r="D104" t="s">
        <v>113</v>
      </c>
    </row>
    <row r="105" spans="1:4" x14ac:dyDescent="0.35">
      <c r="A105" s="18">
        <f t="shared" si="1"/>
        <v>104</v>
      </c>
      <c r="B105" t="s">
        <v>115</v>
      </c>
      <c r="C105" s="10">
        <v>0</v>
      </c>
      <c r="D105" t="s">
        <v>113</v>
      </c>
    </row>
    <row r="106" spans="1:4" x14ac:dyDescent="0.35">
      <c r="A106" s="18">
        <f t="shared" si="1"/>
        <v>105</v>
      </c>
      <c r="B106" t="s">
        <v>116</v>
      </c>
      <c r="C106" s="10">
        <v>0</v>
      </c>
      <c r="D106" t="s">
        <v>113</v>
      </c>
    </row>
    <row r="107" spans="1:4" x14ac:dyDescent="0.35">
      <c r="A107" s="18">
        <f t="shared" si="1"/>
        <v>106</v>
      </c>
      <c r="B107" t="s">
        <v>112</v>
      </c>
      <c r="C107" s="10">
        <v>0</v>
      </c>
      <c r="D107" t="s">
        <v>113</v>
      </c>
    </row>
    <row r="108" spans="1:4" x14ac:dyDescent="0.35">
      <c r="A108" s="18">
        <f t="shared" si="1"/>
        <v>107</v>
      </c>
    </row>
    <row r="109" spans="1:4" x14ac:dyDescent="0.35">
      <c r="A109" s="18">
        <f t="shared" si="1"/>
        <v>108</v>
      </c>
    </row>
    <row r="110" spans="1:4" x14ac:dyDescent="0.35">
      <c r="A110" s="18">
        <f t="shared" si="1"/>
        <v>109</v>
      </c>
      <c r="B110" s="1" t="s">
        <v>118</v>
      </c>
    </row>
    <row r="111" spans="1:4" x14ac:dyDescent="0.35">
      <c r="A111" s="18">
        <f t="shared" si="1"/>
        <v>110</v>
      </c>
      <c r="B111" t="s">
        <v>119</v>
      </c>
      <c r="C111" s="10">
        <v>4500</v>
      </c>
      <c r="D111" t="s">
        <v>124</v>
      </c>
    </row>
    <row r="112" spans="1:4" x14ac:dyDescent="0.35">
      <c r="A112" s="18">
        <f t="shared" si="1"/>
        <v>111</v>
      </c>
      <c r="B112" t="s">
        <v>120</v>
      </c>
      <c r="C112" s="10">
        <v>500</v>
      </c>
      <c r="D112" t="s">
        <v>124</v>
      </c>
    </row>
    <row r="113" spans="1:4" x14ac:dyDescent="0.35">
      <c r="A113" s="18">
        <f t="shared" si="1"/>
        <v>112</v>
      </c>
      <c r="B113" t="s">
        <v>121</v>
      </c>
      <c r="C113" s="10">
        <v>5000</v>
      </c>
      <c r="D113" t="s">
        <v>124</v>
      </c>
    </row>
    <row r="114" spans="1:4" x14ac:dyDescent="0.35">
      <c r="A114" s="18">
        <f t="shared" si="1"/>
        <v>113</v>
      </c>
      <c r="B114" t="s">
        <v>123</v>
      </c>
      <c r="C114" s="10">
        <v>2000</v>
      </c>
      <c r="D114" t="s">
        <v>124</v>
      </c>
    </row>
    <row r="115" spans="1:4" x14ac:dyDescent="0.35">
      <c r="A115" s="18">
        <f t="shared" si="1"/>
        <v>114</v>
      </c>
      <c r="B115" s="4" t="s">
        <v>122</v>
      </c>
      <c r="C115" s="16">
        <f>SUM(C111:C114)</f>
        <v>12000</v>
      </c>
      <c r="D115" t="s">
        <v>95</v>
      </c>
    </row>
    <row r="116" spans="1:4" x14ac:dyDescent="0.35">
      <c r="A116" s="18">
        <f t="shared" si="1"/>
        <v>115</v>
      </c>
    </row>
    <row r="117" spans="1:4" x14ac:dyDescent="0.35">
      <c r="A117" s="18">
        <f t="shared" si="1"/>
        <v>116</v>
      </c>
    </row>
    <row r="118" spans="1:4" x14ac:dyDescent="0.35">
      <c r="A118" s="18">
        <f t="shared" si="1"/>
        <v>117</v>
      </c>
      <c r="B118" s="1" t="s">
        <v>128</v>
      </c>
    </row>
    <row r="119" spans="1:4" x14ac:dyDescent="0.35">
      <c r="A119" s="18">
        <f t="shared" si="1"/>
        <v>118</v>
      </c>
      <c r="B119" t="s">
        <v>129</v>
      </c>
      <c r="C119" s="10">
        <v>72628</v>
      </c>
      <c r="D119" t="s">
        <v>2</v>
      </c>
    </row>
    <row r="120" spans="1:4" x14ac:dyDescent="0.35">
      <c r="A120" s="18">
        <f t="shared" si="1"/>
        <v>119</v>
      </c>
      <c r="B120" t="s">
        <v>130</v>
      </c>
      <c r="C120" s="10">
        <v>117929</v>
      </c>
      <c r="D120" t="s">
        <v>2</v>
      </c>
    </row>
    <row r="121" spans="1:4" x14ac:dyDescent="0.35">
      <c r="A121" s="18">
        <f t="shared" si="1"/>
        <v>120</v>
      </c>
      <c r="B121" s="4" t="s">
        <v>131</v>
      </c>
      <c r="C121" s="16">
        <f>+C120-C119</f>
        <v>45301</v>
      </c>
      <c r="D121" t="s">
        <v>95</v>
      </c>
    </row>
    <row r="122" spans="1:4" x14ac:dyDescent="0.35">
      <c r="A122" s="18">
        <f t="shared" si="1"/>
        <v>121</v>
      </c>
      <c r="C122" s="10"/>
    </row>
    <row r="123" spans="1:4" x14ac:dyDescent="0.35">
      <c r="A123" s="18">
        <f t="shared" si="1"/>
        <v>122</v>
      </c>
      <c r="B123" t="s">
        <v>132</v>
      </c>
      <c r="C123" s="10">
        <v>551138</v>
      </c>
      <c r="D123" t="s">
        <v>2</v>
      </c>
    </row>
    <row r="124" spans="1:4" x14ac:dyDescent="0.35">
      <c r="A124" s="18">
        <f t="shared" si="1"/>
        <v>123</v>
      </c>
      <c r="B124" t="s">
        <v>133</v>
      </c>
      <c r="C124" s="10">
        <v>492045</v>
      </c>
      <c r="D124" t="s">
        <v>2</v>
      </c>
    </row>
    <row r="125" spans="1:4" x14ac:dyDescent="0.35">
      <c r="A125" s="18">
        <f t="shared" si="1"/>
        <v>124</v>
      </c>
      <c r="B125" s="4" t="s">
        <v>134</v>
      </c>
      <c r="C125" s="16">
        <f>+C123-C124</f>
        <v>59093</v>
      </c>
      <c r="D125" t="s">
        <v>95</v>
      </c>
    </row>
  </sheetData>
  <autoFilter ref="A1:E125" xr:uid="{9DC10524-536A-4399-A584-400A13F6C779}"/>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B4F1-378F-45DF-B70B-3D6EC40833E2}">
  <sheetPr>
    <tabColor theme="0" tint="-0.14999847407452621"/>
  </sheetPr>
  <dimension ref="A1:G37"/>
  <sheetViews>
    <sheetView zoomScale="130" zoomScaleNormal="130" workbookViewId="0">
      <selection activeCell="D23" sqref="D23"/>
    </sheetView>
  </sheetViews>
  <sheetFormatPr defaultRowHeight="14.5" x14ac:dyDescent="0.35"/>
  <cols>
    <col min="1" max="1" width="31.81640625" customWidth="1"/>
    <col min="2" max="6" width="13" customWidth="1"/>
  </cols>
  <sheetData>
    <row r="1" spans="1:7" x14ac:dyDescent="0.35">
      <c r="A1" s="26" t="s">
        <v>138</v>
      </c>
      <c r="B1" s="23"/>
      <c r="C1" s="23"/>
      <c r="D1" s="23"/>
      <c r="E1" s="23"/>
      <c r="F1" s="23"/>
      <c r="G1" s="23"/>
    </row>
    <row r="2" spans="1:7" x14ac:dyDescent="0.35">
      <c r="A2" s="23"/>
      <c r="B2" s="17" t="s">
        <v>99</v>
      </c>
      <c r="C2" s="12" t="s">
        <v>8</v>
      </c>
      <c r="D2" s="13" t="s">
        <v>10</v>
      </c>
      <c r="E2" s="14" t="s">
        <v>14</v>
      </c>
      <c r="F2" s="15" t="s">
        <v>15</v>
      </c>
      <c r="G2" s="23"/>
    </row>
    <row r="3" spans="1:7" x14ac:dyDescent="0.35">
      <c r="A3" s="23" t="s">
        <v>6</v>
      </c>
      <c r="B3" s="22">
        <f>+'Inputs - Example Client'!C4</f>
        <v>1129810.32</v>
      </c>
      <c r="C3" s="22">
        <f>+B3</f>
        <v>1129810.32</v>
      </c>
      <c r="D3" s="22">
        <f>+C3</f>
        <v>1129810.32</v>
      </c>
      <c r="E3" s="23"/>
      <c r="F3" s="23"/>
      <c r="G3" s="23"/>
    </row>
    <row r="4" spans="1:7" x14ac:dyDescent="0.35">
      <c r="A4" s="23" t="s">
        <v>100</v>
      </c>
      <c r="B4" s="22">
        <f>+'Inputs - Example Client'!C46</f>
        <v>731016.04</v>
      </c>
      <c r="C4" s="22">
        <f>+B4</f>
        <v>731016.04</v>
      </c>
      <c r="D4" s="22">
        <f>+C4</f>
        <v>731016.04</v>
      </c>
      <c r="E4" s="23"/>
      <c r="F4" s="23"/>
      <c r="G4" s="23"/>
    </row>
    <row r="5" spans="1:7" x14ac:dyDescent="0.35">
      <c r="A5" s="25" t="s">
        <v>7</v>
      </c>
      <c r="B5" s="24">
        <f>+B3-B4</f>
        <v>398794.28</v>
      </c>
      <c r="C5" s="24">
        <f>+C3-C4</f>
        <v>398794.28</v>
      </c>
      <c r="D5" s="24">
        <f>+D3-D4</f>
        <v>398794.28</v>
      </c>
      <c r="E5" s="25"/>
      <c r="F5" s="25"/>
      <c r="G5" s="23"/>
    </row>
    <row r="6" spans="1:7" x14ac:dyDescent="0.35">
      <c r="A6" s="27"/>
      <c r="B6" s="23"/>
      <c r="C6" s="23"/>
      <c r="D6" s="23"/>
      <c r="E6" s="23"/>
      <c r="F6" s="23"/>
      <c r="G6" s="23"/>
    </row>
    <row r="7" spans="1:7" x14ac:dyDescent="0.35">
      <c r="A7" s="23" t="s">
        <v>101</v>
      </c>
      <c r="B7" s="19"/>
      <c r="C7" s="22">
        <f>+'Inputs - Example Client'!C84</f>
        <v>245075.4</v>
      </c>
      <c r="D7" s="22"/>
      <c r="E7" s="23"/>
      <c r="F7" s="23"/>
      <c r="G7" s="23"/>
    </row>
    <row r="8" spans="1:7" x14ac:dyDescent="0.35">
      <c r="A8" s="28" t="s">
        <v>4</v>
      </c>
      <c r="B8" s="20"/>
      <c r="C8" s="24">
        <f>+C5-C7</f>
        <v>153718.88000000003</v>
      </c>
      <c r="D8" s="22"/>
      <c r="E8" s="23"/>
      <c r="F8" s="23"/>
      <c r="G8" s="23"/>
    </row>
    <row r="9" spans="1:7" x14ac:dyDescent="0.35">
      <c r="A9" s="27"/>
      <c r="B9" s="19"/>
      <c r="C9" s="19"/>
      <c r="D9" s="23"/>
      <c r="E9" s="23"/>
      <c r="F9" s="23"/>
      <c r="G9" s="23"/>
    </row>
    <row r="10" spans="1:7" x14ac:dyDescent="0.35">
      <c r="A10" s="27" t="s">
        <v>7</v>
      </c>
      <c r="B10" s="21"/>
      <c r="C10" s="21"/>
      <c r="D10" s="22">
        <f t="shared" ref="D10" si="0">+D5</f>
        <v>398794.28</v>
      </c>
      <c r="E10" s="23"/>
      <c r="F10" s="23"/>
      <c r="G10" s="23"/>
    </row>
    <row r="11" spans="1:7" x14ac:dyDescent="0.35">
      <c r="A11" s="29" t="s">
        <v>102</v>
      </c>
      <c r="B11" s="19"/>
      <c r="C11" s="19"/>
      <c r="D11" s="22">
        <f>+'Inputs - Example Client'!C61</f>
        <v>278535.15000000008</v>
      </c>
      <c r="E11" s="23"/>
      <c r="F11" s="23"/>
      <c r="G11" s="23"/>
    </row>
    <row r="12" spans="1:7" x14ac:dyDescent="0.35">
      <c r="A12" s="29" t="s">
        <v>103</v>
      </c>
      <c r="B12" s="19"/>
      <c r="C12" s="19"/>
      <c r="D12" s="22">
        <f>+'Inputs - Example Client'!C67</f>
        <v>61729.47</v>
      </c>
      <c r="E12" s="23"/>
      <c r="F12" s="23"/>
      <c r="G12" s="23"/>
    </row>
    <row r="13" spans="1:7" x14ac:dyDescent="0.35">
      <c r="A13" s="29" t="s">
        <v>104</v>
      </c>
      <c r="B13" s="19"/>
      <c r="C13" s="19"/>
      <c r="D13" s="22">
        <f>+'Inputs - Example Client'!C73</f>
        <v>6420.9</v>
      </c>
      <c r="E13" s="23"/>
      <c r="F13" s="23"/>
      <c r="G13" s="23"/>
    </row>
    <row r="14" spans="1:7" x14ac:dyDescent="0.35">
      <c r="A14" s="28" t="s">
        <v>0</v>
      </c>
      <c r="B14" s="20"/>
      <c r="C14" s="20"/>
      <c r="D14" s="24">
        <f>D10-D11-D12+D13</f>
        <v>64950.559999999947</v>
      </c>
      <c r="E14" s="23"/>
      <c r="F14" s="22"/>
      <c r="G14" s="23"/>
    </row>
    <row r="15" spans="1:7" x14ac:dyDescent="0.35">
      <c r="A15" s="29"/>
      <c r="B15" s="19"/>
      <c r="C15" s="19"/>
      <c r="D15" s="23"/>
      <c r="E15" s="23"/>
      <c r="F15" s="23"/>
      <c r="G15" s="23"/>
    </row>
    <row r="16" spans="1:7" x14ac:dyDescent="0.35">
      <c r="A16" s="29" t="s">
        <v>126</v>
      </c>
      <c r="B16" s="19"/>
      <c r="C16" s="19"/>
      <c r="D16" s="22">
        <f>'Inputs - Example Client'!C88</f>
        <v>169500.04</v>
      </c>
      <c r="E16" s="22">
        <f>+D16</f>
        <v>169500.04</v>
      </c>
      <c r="F16" s="23"/>
      <c r="G16" s="23"/>
    </row>
    <row r="17" spans="1:7" x14ac:dyDescent="0.35">
      <c r="A17" s="28" t="s">
        <v>117</v>
      </c>
      <c r="B17" s="20"/>
      <c r="C17" s="20"/>
      <c r="D17" s="24">
        <f>+D16+D14</f>
        <v>234450.59999999995</v>
      </c>
      <c r="E17" s="23"/>
      <c r="F17" s="23"/>
      <c r="G17" s="23"/>
    </row>
    <row r="18" spans="1:7" x14ac:dyDescent="0.35">
      <c r="A18" s="27"/>
      <c r="B18" s="19"/>
      <c r="C18" s="19"/>
      <c r="D18" s="19"/>
      <c r="E18" s="23"/>
      <c r="F18" s="23"/>
      <c r="G18" s="23"/>
    </row>
    <row r="19" spans="1:7" x14ac:dyDescent="0.35">
      <c r="A19" s="29" t="s">
        <v>125</v>
      </c>
      <c r="B19" s="19"/>
      <c r="C19" s="19"/>
      <c r="D19" s="19"/>
      <c r="E19" s="22">
        <f>+'Inputs - Example Client'!C77</f>
        <v>42513.74</v>
      </c>
      <c r="F19" s="22"/>
      <c r="G19" s="23"/>
    </row>
    <row r="20" spans="1:7" x14ac:dyDescent="0.35">
      <c r="A20" s="29" t="s">
        <v>11</v>
      </c>
      <c r="B20" s="19"/>
      <c r="C20" s="19"/>
      <c r="D20" s="19"/>
      <c r="E20" s="22">
        <f>SUM('Inputs - Example Client'!C89,'Inputs - Example Client'!C91,'Inputs - Example Client'!C93,'Inputs - Example Client'!C96,'Inputs - Example Client'!C100,'Inputs - Example Client'!C102,'Inputs - Example Client'!C104,'Inputs - Example Client'!C107)</f>
        <v>100235.93</v>
      </c>
      <c r="F20" s="23"/>
      <c r="G20" s="23"/>
    </row>
    <row r="21" spans="1:7" x14ac:dyDescent="0.35">
      <c r="A21" s="29" t="s">
        <v>12</v>
      </c>
      <c r="B21" s="19"/>
      <c r="C21" s="19"/>
      <c r="D21" s="19"/>
      <c r="E21" s="22">
        <f>SUM('Inputs - Example Client'!C94,'Inputs - Example Client'!C95,'Inputs - Example Client'!C105,'Inputs - Example Client'!C106)</f>
        <v>22499.96</v>
      </c>
      <c r="F21" s="23"/>
      <c r="G21" s="23"/>
    </row>
    <row r="22" spans="1:7" x14ac:dyDescent="0.35">
      <c r="A22" s="29" t="s">
        <v>13</v>
      </c>
      <c r="B22" s="19"/>
      <c r="C22" s="19"/>
      <c r="D22" s="19"/>
      <c r="E22" s="22">
        <f>+'Inputs - Example Client'!C115*12</f>
        <v>144000</v>
      </c>
      <c r="F22" s="23"/>
      <c r="G22" s="23"/>
    </row>
    <row r="23" spans="1:7" x14ac:dyDescent="0.35">
      <c r="A23" s="28" t="s">
        <v>16</v>
      </c>
      <c r="B23" s="20"/>
      <c r="C23" s="20"/>
      <c r="D23" s="20"/>
      <c r="E23" s="24">
        <f>E16+E19-E20-E21-E22</f>
        <v>-54722.109999999986</v>
      </c>
      <c r="F23" s="23"/>
      <c r="G23" s="23"/>
    </row>
    <row r="24" spans="1:7" x14ac:dyDescent="0.35">
      <c r="A24" s="27"/>
      <c r="B24" s="19"/>
      <c r="C24" s="19"/>
      <c r="D24" s="19"/>
      <c r="E24" s="19"/>
      <c r="F24" s="23"/>
      <c r="G24" s="23"/>
    </row>
    <row r="25" spans="1:7" x14ac:dyDescent="0.35">
      <c r="A25" s="29" t="s">
        <v>0</v>
      </c>
      <c r="B25" s="19"/>
      <c r="C25" s="19"/>
      <c r="D25" s="19"/>
      <c r="E25" s="19"/>
      <c r="F25" s="22">
        <f>+D14</f>
        <v>64950.559999999947</v>
      </c>
      <c r="G25" s="23"/>
    </row>
    <row r="26" spans="1:7" x14ac:dyDescent="0.35">
      <c r="A26" s="29" t="s">
        <v>135</v>
      </c>
      <c r="B26" s="19"/>
      <c r="C26" s="19"/>
      <c r="D26" s="19"/>
      <c r="E26" s="19"/>
      <c r="F26" s="22">
        <f>+'Inputs - Example Client'!C88+'Inputs - Example Client'!C94</f>
        <v>192000</v>
      </c>
      <c r="G26" s="23"/>
    </row>
    <row r="27" spans="1:7" x14ac:dyDescent="0.35">
      <c r="A27" s="29" t="s">
        <v>136</v>
      </c>
      <c r="B27" s="19"/>
      <c r="C27" s="19"/>
      <c r="D27" s="19"/>
      <c r="E27" s="19"/>
      <c r="F27" s="22">
        <f>+'Inputs - Example Client'!C99+'Inputs - Example Client'!C105</f>
        <v>27700</v>
      </c>
      <c r="G27" s="23"/>
    </row>
    <row r="28" spans="1:7" x14ac:dyDescent="0.35">
      <c r="A28" s="29" t="s">
        <v>1</v>
      </c>
      <c r="B28" s="19"/>
      <c r="C28" s="19"/>
      <c r="D28" s="19"/>
      <c r="E28" s="19"/>
      <c r="F28" s="22">
        <f>+E19</f>
        <v>42513.74</v>
      </c>
      <c r="G28" s="23"/>
    </row>
    <row r="29" spans="1:7" x14ac:dyDescent="0.35">
      <c r="A29" s="29" t="s">
        <v>3</v>
      </c>
      <c r="B29" s="19"/>
      <c r="C29" s="19"/>
      <c r="D29" s="19"/>
      <c r="E29" s="19"/>
      <c r="F29" s="22">
        <f>+'Inputs - Example Client'!C125</f>
        <v>59093</v>
      </c>
      <c r="G29" s="23"/>
    </row>
    <row r="30" spans="1:7" x14ac:dyDescent="0.35">
      <c r="A30" s="29" t="s">
        <v>17</v>
      </c>
      <c r="B30" s="19"/>
      <c r="C30" s="19"/>
      <c r="D30" s="19"/>
      <c r="E30" s="19"/>
      <c r="F30" s="22">
        <f>+E21</f>
        <v>22499.96</v>
      </c>
      <c r="G30" s="23"/>
    </row>
    <row r="31" spans="1:7" x14ac:dyDescent="0.35">
      <c r="A31" s="29" t="s">
        <v>137</v>
      </c>
      <c r="B31" s="19"/>
      <c r="C31" s="19"/>
      <c r="D31" s="19"/>
      <c r="E31" s="19"/>
      <c r="F31" s="22">
        <f>+'Inputs - Example Client'!C61-'Summary Sheet - Example Client'!F26-'Summary Sheet - Example Client'!F27</f>
        <v>58835.150000000081</v>
      </c>
      <c r="G31" s="23"/>
    </row>
    <row r="32" spans="1:7" x14ac:dyDescent="0.35">
      <c r="A32" s="29" t="s">
        <v>127</v>
      </c>
      <c r="B32" s="19"/>
      <c r="C32" s="19"/>
      <c r="D32" s="19"/>
      <c r="E32" s="19"/>
      <c r="F32" s="24">
        <f>SUM(F25:F31)</f>
        <v>467592.41000000003</v>
      </c>
      <c r="G32" s="23"/>
    </row>
    <row r="33" spans="1:7" x14ac:dyDescent="0.35">
      <c r="A33" s="23"/>
      <c r="B33" s="19"/>
      <c r="C33" s="19"/>
      <c r="D33" s="19"/>
      <c r="E33" s="19"/>
      <c r="F33" s="19"/>
      <c r="G33" s="23"/>
    </row>
    <row r="34" spans="1:7" x14ac:dyDescent="0.35">
      <c r="A34" s="23" t="s">
        <v>5</v>
      </c>
      <c r="B34" s="22">
        <f>+B5</f>
        <v>398794.28</v>
      </c>
      <c r="C34" s="22">
        <f>+C8</f>
        <v>153718.88000000003</v>
      </c>
      <c r="D34" s="22">
        <f>+D17</f>
        <v>234450.59999999995</v>
      </c>
      <c r="E34" s="22">
        <f>+E23</f>
        <v>-54722.109999999986</v>
      </c>
      <c r="F34" s="22">
        <f>+F32</f>
        <v>467592.41000000003</v>
      </c>
      <c r="G34" s="23"/>
    </row>
    <row r="35" spans="1:7" x14ac:dyDescent="0.35">
      <c r="A35" s="23"/>
      <c r="B35" s="17" t="s">
        <v>99</v>
      </c>
      <c r="C35" s="12" t="s">
        <v>8</v>
      </c>
      <c r="D35" s="13" t="s">
        <v>10</v>
      </c>
      <c r="E35" s="14" t="s">
        <v>14</v>
      </c>
      <c r="F35" s="15" t="s">
        <v>15</v>
      </c>
      <c r="G35" s="23"/>
    </row>
    <row r="36" spans="1:7" x14ac:dyDescent="0.35">
      <c r="A36" s="23"/>
      <c r="B36" s="23"/>
      <c r="C36" s="23"/>
      <c r="D36" s="23"/>
      <c r="E36" s="23"/>
      <c r="F36" s="23"/>
      <c r="G36" s="23"/>
    </row>
    <row r="37" spans="1:7" x14ac:dyDescent="0.35">
      <c r="A37" s="23"/>
      <c r="B37" s="23"/>
      <c r="C37" s="23"/>
      <c r="D37" s="23"/>
      <c r="E37" s="23"/>
      <c r="F37" s="23"/>
      <c r="G37" s="2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58ac7f-5b17-4322-bf99-d3a35ccca9e0">
      <Terms xmlns="http://schemas.microsoft.com/office/infopath/2007/PartnerControls"/>
    </lcf76f155ced4ddcb4097134ff3c332f>
    <TaxCatchAll xmlns="37530bd5-70d1-4e31-974f-0d8e92d996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0FB05240CEBB42B981BA7C38C485BF" ma:contentTypeVersion="12" ma:contentTypeDescription="Create a new document." ma:contentTypeScope="" ma:versionID="517d3a98dd14a50328e023280191eddc">
  <xsd:schema xmlns:xsd="http://www.w3.org/2001/XMLSchema" xmlns:xs="http://www.w3.org/2001/XMLSchema" xmlns:p="http://schemas.microsoft.com/office/2006/metadata/properties" xmlns:ns2="8358ac7f-5b17-4322-bf99-d3a35ccca9e0" xmlns:ns3="37530bd5-70d1-4e31-974f-0d8e92d9966b" targetNamespace="http://schemas.microsoft.com/office/2006/metadata/properties" ma:root="true" ma:fieldsID="fe7e34b9d85e4840bac9633ae21465bf" ns2:_="" ns3:_="">
    <xsd:import namespace="8358ac7f-5b17-4322-bf99-d3a35ccca9e0"/>
    <xsd:import namespace="37530bd5-70d1-4e31-974f-0d8e92d996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8ac7f-5b17-4322-bf99-d3a35ccca9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2cc965-3172-4dc0-b7b3-46345472926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530bd5-70d1-4e31-974f-0d8e92d996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098069c-0fe7-4d3f-9fc6-a8d9cbaec437}" ma:internalName="TaxCatchAll" ma:showField="CatchAllData" ma:web="37530bd5-70d1-4e31-974f-0d8e92d996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6D898-4134-438B-A119-891F110956BE}">
  <ds:schemaRefs>
    <ds:schemaRef ds:uri="http://schemas.microsoft.com/sharepoint/v3/contenttype/forms"/>
  </ds:schemaRefs>
</ds:datastoreItem>
</file>

<file path=customXml/itemProps2.xml><?xml version="1.0" encoding="utf-8"?>
<ds:datastoreItem xmlns:ds="http://schemas.openxmlformats.org/officeDocument/2006/customXml" ds:itemID="{4E7BBF54-1009-4C48-9EB2-5BEF8C1094AE}">
  <ds:schemaRefs>
    <ds:schemaRef ds:uri="http://schemas.microsoft.com/office/2006/metadata/properties"/>
    <ds:schemaRef ds:uri="http://schemas.microsoft.com/office/infopath/2007/PartnerControls"/>
    <ds:schemaRef ds:uri="8358ac7f-5b17-4322-bf99-d3a35ccca9e0"/>
    <ds:schemaRef ds:uri="37530bd5-70d1-4e31-974f-0d8e92d9966b"/>
  </ds:schemaRefs>
</ds:datastoreItem>
</file>

<file path=customXml/itemProps3.xml><?xml version="1.0" encoding="utf-8"?>
<ds:datastoreItem xmlns:ds="http://schemas.openxmlformats.org/officeDocument/2006/customXml" ds:itemID="{E16232AE-2F01-47DC-86B3-37D8CC4D5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58ac7f-5b17-4322-bf99-d3a35ccca9e0"/>
    <ds:schemaRef ds:uri="37530bd5-70d1-4e31-974f-0d8e92d99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Inputs</vt:lpstr>
      <vt:lpstr>Summary Sheet</vt:lpstr>
      <vt:lpstr>Inputs - Example Client</vt:lpstr>
      <vt:lpstr>Summary Sheet - Example Client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Slade</dc:creator>
  <cp:lastModifiedBy>Travis Slade</cp:lastModifiedBy>
  <dcterms:created xsi:type="dcterms:W3CDTF">2015-06-05T18:17:20Z</dcterms:created>
  <dcterms:modified xsi:type="dcterms:W3CDTF">2025-01-30T17:26:09Z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0x010100700FB05240CEBB42B981BA7C38C485BF</vt:lpwstr>
  </property>
  <property fmtid="{D5CDD505-2E9C-101B-9397-08002B2CF9AE}" pid="3" name="MediaServiceImageTags">
    <vt:lpwstr/>
  </property>
</Properties>
</file>