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ootedwealth.sharepoint.com/sites/Uluru-FIRM/Shared Documents/Marketing &amp; Networking/Podcast/"/>
    </mc:Choice>
  </mc:AlternateContent>
  <xr:revisionPtr revIDLastSave="415" documentId="8_{7865082F-20C2-4649-BAAC-0ADB71C2A8E5}" xr6:coauthVersionLast="47" xr6:coauthVersionMax="47" xr10:uidLastSave="{A431C7D4-AA52-45D9-889D-E5B5D29F2489}"/>
  <bookViews>
    <workbookView xWindow="-110" yWindow="-110" windowWidth="38620" windowHeight="21100" xr2:uid="{A84F9FB8-B266-40B6-8440-35FD0B171334}"/>
  </bookViews>
  <sheets>
    <sheet name="Input Screen" sheetId="2" r:id="rId1"/>
    <sheet name="Review Annual Goals" sheetId="1" r:id="rId2"/>
    <sheet name="Example - Inputs" sheetId="4" r:id="rId3"/>
    <sheet name="Example - Review Annual Goals" sheetId="5" r:id="rId4"/>
    <sheet name="Sheet3" sheetId="3" state="hidden" r:id="rId5"/>
  </sheets>
  <definedNames>
    <definedName name="_xlnm._FilterDatabase" localSheetId="3" hidden="1">'Example - Review Annual Goals'!$B$41:$D$49</definedName>
    <definedName name="_xlnm._FilterDatabase" localSheetId="1" hidden="1">'Review Annual Goals'!$B$41:$D$49</definedName>
    <definedName name="BiWeek">#REF!</definedName>
    <definedName name="_xlnm.Print_Area" localSheetId="3">'Example - Review Annual Goals'!$A$1:$Q$65</definedName>
    <definedName name="_xlnm.Print_Area" localSheetId="1">'Review Annual Goals'!$A$1:$Q$65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G34" i="1"/>
  <c r="H34" i="1"/>
  <c r="I34" i="1"/>
  <c r="J34" i="1"/>
  <c r="K34" i="1"/>
  <c r="L34" i="1"/>
  <c r="M34" i="1"/>
  <c r="N34" i="1"/>
  <c r="O34" i="1"/>
  <c r="P34" i="1"/>
  <c r="E34" i="1"/>
  <c r="F57" i="5"/>
  <c r="G57" i="5" s="1"/>
  <c r="H57" i="5" s="1"/>
  <c r="G56" i="5"/>
  <c r="H56" i="5" s="1"/>
  <c r="F56" i="5"/>
  <c r="O54" i="5"/>
  <c r="P54" i="5" s="1"/>
  <c r="F54" i="5"/>
  <c r="G54" i="5" s="1"/>
  <c r="H54" i="5" s="1"/>
  <c r="N54" i="5" s="1"/>
  <c r="M49" i="5"/>
  <c r="L49" i="5"/>
  <c r="K49" i="5"/>
  <c r="J49" i="5"/>
  <c r="I49" i="5"/>
  <c r="M48" i="5"/>
  <c r="L48" i="5"/>
  <c r="K48" i="5"/>
  <c r="J48" i="5"/>
  <c r="I48" i="5"/>
  <c r="E33" i="5"/>
  <c r="E31" i="5"/>
  <c r="H30" i="5"/>
  <c r="I30" i="5" s="1"/>
  <c r="J30" i="5" s="1"/>
  <c r="K30" i="5" s="1"/>
  <c r="L30" i="5" s="1"/>
  <c r="M30" i="5" s="1"/>
  <c r="N30" i="5" s="1"/>
  <c r="O30" i="5" s="1"/>
  <c r="P30" i="5" s="1"/>
  <c r="G30" i="5"/>
  <c r="F30" i="5"/>
  <c r="G29" i="5"/>
  <c r="G31" i="5" s="1"/>
  <c r="F29" i="5"/>
  <c r="P27" i="5"/>
  <c r="O27" i="5"/>
  <c r="N27" i="5"/>
  <c r="M27" i="5"/>
  <c r="L27" i="5"/>
  <c r="K27" i="5"/>
  <c r="J27" i="5"/>
  <c r="I27" i="5"/>
  <c r="H27" i="5"/>
  <c r="G27" i="5"/>
  <c r="F27" i="5"/>
  <c r="E27" i="5"/>
  <c r="P23" i="5"/>
  <c r="O23" i="5"/>
  <c r="N23" i="5"/>
  <c r="M23" i="5"/>
  <c r="L23" i="5"/>
  <c r="K23" i="5"/>
  <c r="J23" i="5"/>
  <c r="I23" i="5"/>
  <c r="H23" i="5"/>
  <c r="G23" i="5"/>
  <c r="F23" i="5"/>
  <c r="E23" i="5"/>
  <c r="P19" i="5"/>
  <c r="O19" i="5"/>
  <c r="N19" i="5"/>
  <c r="M19" i="5"/>
  <c r="L19" i="5"/>
  <c r="K19" i="5"/>
  <c r="J19" i="5"/>
  <c r="I19" i="5"/>
  <c r="H19" i="5"/>
  <c r="G19" i="5"/>
  <c r="F19" i="5"/>
  <c r="E19" i="5"/>
  <c r="F15" i="5"/>
  <c r="E15" i="5"/>
  <c r="G14" i="5"/>
  <c r="F14" i="5"/>
  <c r="F13" i="5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E10" i="5"/>
  <c r="G8" i="5"/>
  <c r="F8" i="5"/>
  <c r="E8" i="5"/>
  <c r="C7" i="5"/>
  <c r="E5" i="5"/>
  <c r="C117" i="4"/>
  <c r="E55" i="5" s="1"/>
  <c r="F55" i="5" s="1"/>
  <c r="G55" i="5" s="1"/>
  <c r="H55" i="5" s="1"/>
  <c r="E108" i="4"/>
  <c r="E54" i="5" s="1"/>
  <c r="C105" i="4"/>
  <c r="E105" i="4" s="1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52" i="5" s="1"/>
  <c r="E85" i="4"/>
  <c r="C85" i="4"/>
  <c r="C74" i="4"/>
  <c r="F74" i="4" s="1"/>
  <c r="C52" i="4"/>
  <c r="F52" i="4" s="1"/>
  <c r="C39" i="4"/>
  <c r="E39" i="4" s="1"/>
  <c r="F30" i="4"/>
  <c r="D45" i="5" s="1"/>
  <c r="C30" i="4"/>
  <c r="E30" i="4" s="1"/>
  <c r="F19" i="4"/>
  <c r="C19" i="4"/>
  <c r="E19" i="4" s="1"/>
  <c r="D42" i="5" s="1"/>
  <c r="C6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E111" i="2"/>
  <c r="E54" i="1" s="1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52" i="1" s="1"/>
  <c r="E5" i="1"/>
  <c r="F30" i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F29" i="1"/>
  <c r="G29" i="1" s="1"/>
  <c r="H29" i="1" s="1"/>
  <c r="I29" i="1" s="1"/>
  <c r="F14" i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F13" i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C120" i="2"/>
  <c r="E55" i="1" s="1"/>
  <c r="F57" i="1"/>
  <c r="G57" i="1" s="1"/>
  <c r="H57" i="1" s="1"/>
  <c r="F56" i="1"/>
  <c r="G56" i="1" s="1"/>
  <c r="H56" i="1" s="1"/>
  <c r="C108" i="2"/>
  <c r="E108" i="2" s="1"/>
  <c r="C77" i="2"/>
  <c r="C88" i="2"/>
  <c r="E88" i="2" s="1"/>
  <c r="C55" i="2"/>
  <c r="E55" i="2" s="1"/>
  <c r="C42" i="2"/>
  <c r="E42" i="2" s="1"/>
  <c r="C33" i="2"/>
  <c r="E33" i="2" s="1"/>
  <c r="C22" i="2"/>
  <c r="E22" i="2" s="1"/>
  <c r="C9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D44" i="1" l="1"/>
  <c r="P44" i="1" s="1"/>
  <c r="E77" i="2"/>
  <c r="I57" i="5"/>
  <c r="J57" i="5" s="1"/>
  <c r="K57" i="5" s="1"/>
  <c r="L57" i="5" s="1"/>
  <c r="M57" i="5" s="1"/>
  <c r="N57" i="5"/>
  <c r="O57" i="5" s="1"/>
  <c r="P57" i="5" s="1"/>
  <c r="E74" i="4"/>
  <c r="D44" i="5" s="1"/>
  <c r="N55" i="5"/>
  <c r="O55" i="5" s="1"/>
  <c r="P55" i="5" s="1"/>
  <c r="I55" i="5"/>
  <c r="J55" i="5" s="1"/>
  <c r="K55" i="5" s="1"/>
  <c r="L55" i="5" s="1"/>
  <c r="M55" i="5" s="1"/>
  <c r="K42" i="5"/>
  <c r="E42" i="5"/>
  <c r="P42" i="5"/>
  <c r="J42" i="5"/>
  <c r="O42" i="5"/>
  <c r="G42" i="5"/>
  <c r="L42" i="5"/>
  <c r="F42" i="5"/>
  <c r="I42" i="5"/>
  <c r="H42" i="5"/>
  <c r="N42" i="5"/>
  <c r="F52" i="5"/>
  <c r="M42" i="5"/>
  <c r="G15" i="5"/>
  <c r="F85" i="4"/>
  <c r="D47" i="5" s="1"/>
  <c r="C87" i="4"/>
  <c r="H14" i="5"/>
  <c r="F39" i="4"/>
  <c r="D46" i="5" s="1"/>
  <c r="E52" i="4"/>
  <c r="D43" i="5" s="1"/>
  <c r="H29" i="5"/>
  <c r="E35" i="5"/>
  <c r="E37" i="5" s="1"/>
  <c r="E39" i="5" s="1"/>
  <c r="I54" i="5"/>
  <c r="J54" i="5" s="1"/>
  <c r="K54" i="5" s="1"/>
  <c r="L54" i="5" s="1"/>
  <c r="M54" i="5" s="1"/>
  <c r="I56" i="5"/>
  <c r="J56" i="5" s="1"/>
  <c r="K56" i="5" s="1"/>
  <c r="L56" i="5" s="1"/>
  <c r="M56" i="5" s="1"/>
  <c r="N56" i="5"/>
  <c r="O56" i="5" s="1"/>
  <c r="P56" i="5" s="1"/>
  <c r="G33" i="5"/>
  <c r="G35" i="5" s="1"/>
  <c r="G37" i="5" s="1"/>
  <c r="G39" i="5" s="1"/>
  <c r="E53" i="5"/>
  <c r="F53" i="5" s="1"/>
  <c r="G53" i="5" s="1"/>
  <c r="H53" i="5" s="1"/>
  <c r="F33" i="5"/>
  <c r="F35" i="5" s="1"/>
  <c r="F37" i="5" s="1"/>
  <c r="F39" i="5" s="1"/>
  <c r="F31" i="5"/>
  <c r="J29" i="1"/>
  <c r="I33" i="1"/>
  <c r="F88" i="2"/>
  <c r="D47" i="1" s="1"/>
  <c r="F42" i="2"/>
  <c r="D46" i="1" s="1"/>
  <c r="F77" i="2"/>
  <c r="F55" i="2"/>
  <c r="E53" i="1"/>
  <c r="F22" i="2"/>
  <c r="D43" i="1"/>
  <c r="K43" i="1" s="1"/>
  <c r="F33" i="2"/>
  <c r="D45" i="1" s="1"/>
  <c r="D42" i="1"/>
  <c r="I42" i="1" s="1"/>
  <c r="I57" i="1"/>
  <c r="J57" i="1" s="1"/>
  <c r="K57" i="1" s="1"/>
  <c r="L57" i="1" s="1"/>
  <c r="M57" i="1" s="1"/>
  <c r="N57" i="1"/>
  <c r="O57" i="1" s="1"/>
  <c r="P57" i="1" s="1"/>
  <c r="N56" i="1"/>
  <c r="O56" i="1" s="1"/>
  <c r="P56" i="1" s="1"/>
  <c r="I56" i="1"/>
  <c r="J56" i="1" s="1"/>
  <c r="K56" i="1" s="1"/>
  <c r="L56" i="1" s="1"/>
  <c r="M56" i="1" s="1"/>
  <c r="C90" i="2"/>
  <c r="E90" i="2" s="1"/>
  <c r="N44" i="1" l="1"/>
  <c r="L44" i="1"/>
  <c r="I44" i="1"/>
  <c r="G44" i="1"/>
  <c r="O44" i="1"/>
  <c r="M44" i="1"/>
  <c r="J44" i="1"/>
  <c r="E44" i="1"/>
  <c r="F44" i="1"/>
  <c r="H44" i="1"/>
  <c r="K44" i="1"/>
  <c r="I14" i="5"/>
  <c r="H15" i="5"/>
  <c r="G52" i="5"/>
  <c r="F59" i="5"/>
  <c r="N53" i="5"/>
  <c r="O53" i="5" s="1"/>
  <c r="P53" i="5" s="1"/>
  <c r="I53" i="5"/>
  <c r="J53" i="5" s="1"/>
  <c r="K53" i="5" s="1"/>
  <c r="L53" i="5" s="1"/>
  <c r="M53" i="5" s="1"/>
  <c r="I29" i="5"/>
  <c r="H31" i="5"/>
  <c r="H33" i="5"/>
  <c r="H35" i="5" s="1"/>
  <c r="H37" i="5" s="1"/>
  <c r="H46" i="5" s="1"/>
  <c r="E87" i="4"/>
  <c r="C88" i="4"/>
  <c r="F87" i="4"/>
  <c r="E59" i="5"/>
  <c r="F47" i="5"/>
  <c r="E47" i="5"/>
  <c r="G47" i="5"/>
  <c r="E45" i="5"/>
  <c r="O44" i="5"/>
  <c r="I44" i="5"/>
  <c r="N44" i="5"/>
  <c r="H44" i="5"/>
  <c r="G44" i="5"/>
  <c r="L44" i="5"/>
  <c r="J44" i="5"/>
  <c r="F44" i="5"/>
  <c r="K44" i="5"/>
  <c r="P44" i="5"/>
  <c r="E44" i="5"/>
  <c r="M44" i="5"/>
  <c r="F45" i="5"/>
  <c r="G45" i="5"/>
  <c r="G50" i="5" s="1"/>
  <c r="P43" i="5"/>
  <c r="J43" i="5"/>
  <c r="O43" i="5"/>
  <c r="I43" i="5"/>
  <c r="L43" i="5"/>
  <c r="K43" i="5"/>
  <c r="G43" i="5"/>
  <c r="E43" i="5"/>
  <c r="E50" i="5" s="1"/>
  <c r="E61" i="5" s="1"/>
  <c r="E63" i="5" s="1"/>
  <c r="E65" i="5" s="1"/>
  <c r="F10" i="5" s="1"/>
  <c r="F65" i="5" s="1"/>
  <c r="G10" i="5" s="1"/>
  <c r="N43" i="5"/>
  <c r="F43" i="5"/>
  <c r="M43" i="5"/>
  <c r="H43" i="5"/>
  <c r="G46" i="5"/>
  <c r="F46" i="5"/>
  <c r="F50" i="5" s="1"/>
  <c r="F61" i="5" s="1"/>
  <c r="F63" i="5" s="1"/>
  <c r="E46" i="5"/>
  <c r="K29" i="1"/>
  <c r="J33" i="1"/>
  <c r="E42" i="1"/>
  <c r="G42" i="1"/>
  <c r="F43" i="1"/>
  <c r="J43" i="1"/>
  <c r="M43" i="1"/>
  <c r="H42" i="1"/>
  <c r="H43" i="1"/>
  <c r="N43" i="1"/>
  <c r="P43" i="1"/>
  <c r="G43" i="1"/>
  <c r="L43" i="1"/>
  <c r="O43" i="1"/>
  <c r="E43" i="1"/>
  <c r="I43" i="1"/>
  <c r="C91" i="2"/>
  <c r="E91" i="2" s="1"/>
  <c r="F90" i="2"/>
  <c r="J42" i="1"/>
  <c r="P42" i="1"/>
  <c r="F42" i="1"/>
  <c r="M42" i="1"/>
  <c r="O42" i="1"/>
  <c r="K42" i="1"/>
  <c r="L42" i="1"/>
  <c r="N42" i="1"/>
  <c r="G61" i="5" l="1"/>
  <c r="G63" i="5" s="1"/>
  <c r="G65" i="5" s="1"/>
  <c r="H10" i="5" s="1"/>
  <c r="H47" i="5"/>
  <c r="H52" i="5"/>
  <c r="G59" i="5"/>
  <c r="J29" i="5"/>
  <c r="I33" i="5"/>
  <c r="I35" i="5" s="1"/>
  <c r="I37" i="5" s="1"/>
  <c r="I31" i="5"/>
  <c r="J14" i="5"/>
  <c r="I15" i="5"/>
  <c r="E88" i="4"/>
  <c r="F88" i="4"/>
  <c r="H39" i="5"/>
  <c r="H45" i="5"/>
  <c r="H50" i="5" s="1"/>
  <c r="L29" i="1"/>
  <c r="L31" i="1" s="1"/>
  <c r="K33" i="1"/>
  <c r="F91" i="2"/>
  <c r="E59" i="1"/>
  <c r="F55" i="1"/>
  <c r="F54" i="1"/>
  <c r="G54" i="1" s="1"/>
  <c r="H54" i="1" s="1"/>
  <c r="F53" i="1"/>
  <c r="G53" i="1" s="1"/>
  <c r="H53" i="1" s="1"/>
  <c r="N53" i="1" s="1"/>
  <c r="O53" i="1" s="1"/>
  <c r="P53" i="1" s="1"/>
  <c r="F52" i="1"/>
  <c r="G52" i="1" s="1"/>
  <c r="H52" i="1" s="1"/>
  <c r="I52" i="1" s="1"/>
  <c r="M49" i="1"/>
  <c r="L49" i="1"/>
  <c r="K49" i="1"/>
  <c r="J49" i="1"/>
  <c r="I49" i="1"/>
  <c r="M48" i="1"/>
  <c r="L48" i="1"/>
  <c r="K48" i="1"/>
  <c r="J48" i="1"/>
  <c r="I48" i="1"/>
  <c r="H33" i="1"/>
  <c r="G33" i="1"/>
  <c r="F33" i="1"/>
  <c r="E33" i="1"/>
  <c r="K31" i="1"/>
  <c r="J31" i="1"/>
  <c r="I31" i="1"/>
  <c r="H31" i="1"/>
  <c r="G31" i="1"/>
  <c r="F31" i="1"/>
  <c r="E31" i="1"/>
  <c r="P27" i="1"/>
  <c r="O27" i="1"/>
  <c r="N27" i="1"/>
  <c r="M27" i="1"/>
  <c r="L27" i="1"/>
  <c r="K27" i="1"/>
  <c r="J27" i="1"/>
  <c r="I27" i="1"/>
  <c r="H27" i="1"/>
  <c r="G27" i="1"/>
  <c r="F27" i="1"/>
  <c r="E27" i="1"/>
  <c r="P23" i="1"/>
  <c r="O23" i="1"/>
  <c r="N23" i="1"/>
  <c r="M23" i="1"/>
  <c r="L23" i="1"/>
  <c r="K23" i="1"/>
  <c r="J23" i="1"/>
  <c r="I23" i="1"/>
  <c r="H23" i="1"/>
  <c r="G23" i="1"/>
  <c r="F23" i="1"/>
  <c r="E23" i="1"/>
  <c r="P19" i="1"/>
  <c r="O19" i="1"/>
  <c r="N19" i="1"/>
  <c r="M19" i="1"/>
  <c r="L19" i="1"/>
  <c r="K19" i="1"/>
  <c r="J19" i="1"/>
  <c r="I19" i="1"/>
  <c r="H19" i="1"/>
  <c r="G19" i="1"/>
  <c r="F19" i="1"/>
  <c r="E19" i="1"/>
  <c r="P15" i="1"/>
  <c r="O15" i="1"/>
  <c r="N15" i="1"/>
  <c r="M15" i="1"/>
  <c r="L15" i="1"/>
  <c r="K15" i="1"/>
  <c r="J15" i="1"/>
  <c r="I15" i="1"/>
  <c r="H15" i="1"/>
  <c r="G15" i="1"/>
  <c r="F15" i="1"/>
  <c r="E15" i="1"/>
  <c r="E10" i="1"/>
  <c r="G8" i="1"/>
  <c r="F8" i="1"/>
  <c r="E8" i="1"/>
  <c r="I39" i="5" l="1"/>
  <c r="I45" i="5"/>
  <c r="I47" i="5"/>
  <c r="I46" i="5"/>
  <c r="N52" i="5"/>
  <c r="H59" i="5"/>
  <c r="H61" i="5" s="1"/>
  <c r="H63" i="5" s="1"/>
  <c r="H65" i="5" s="1"/>
  <c r="I10" i="5" s="1"/>
  <c r="I52" i="5"/>
  <c r="J15" i="5"/>
  <c r="K14" i="5"/>
  <c r="K29" i="5"/>
  <c r="J33" i="5"/>
  <c r="J31" i="5"/>
  <c r="M29" i="1"/>
  <c r="L33" i="1"/>
  <c r="L35" i="1" s="1"/>
  <c r="L37" i="1" s="1"/>
  <c r="J35" i="1"/>
  <c r="J37" i="1" s="1"/>
  <c r="H35" i="1"/>
  <c r="H37" i="1" s="1"/>
  <c r="E35" i="1"/>
  <c r="E37" i="1" s="1"/>
  <c r="F35" i="1"/>
  <c r="F37" i="1" s="1"/>
  <c r="F45" i="1" s="1"/>
  <c r="I35" i="1"/>
  <c r="I37" i="1" s="1"/>
  <c r="I53" i="1"/>
  <c r="J53" i="1" s="1"/>
  <c r="K53" i="1" s="1"/>
  <c r="L53" i="1" s="1"/>
  <c r="M53" i="1" s="1"/>
  <c r="G35" i="1"/>
  <c r="G37" i="1" s="1"/>
  <c r="K35" i="1"/>
  <c r="K37" i="1" s="1"/>
  <c r="N52" i="1"/>
  <c r="J52" i="1"/>
  <c r="G55" i="1"/>
  <c r="H55" i="1" s="1"/>
  <c r="F59" i="1"/>
  <c r="I54" i="1"/>
  <c r="J54" i="1" s="1"/>
  <c r="K54" i="1" s="1"/>
  <c r="L54" i="1" s="1"/>
  <c r="M54" i="1" s="1"/>
  <c r="N54" i="1"/>
  <c r="O54" i="1" s="1"/>
  <c r="P54" i="1" s="1"/>
  <c r="I59" i="5" l="1"/>
  <c r="J52" i="5"/>
  <c r="L14" i="5"/>
  <c r="K15" i="5"/>
  <c r="I50" i="5"/>
  <c r="I61" i="5" s="1"/>
  <c r="I63" i="5" s="1"/>
  <c r="I65" i="5" s="1"/>
  <c r="J10" i="5" s="1"/>
  <c r="J35" i="5"/>
  <c r="J37" i="5" s="1"/>
  <c r="K33" i="5"/>
  <c r="K35" i="5" s="1"/>
  <c r="K37" i="5" s="1"/>
  <c r="K31" i="5"/>
  <c r="L29" i="5"/>
  <c r="O52" i="5"/>
  <c r="N59" i="5"/>
  <c r="N29" i="1"/>
  <c r="M33" i="1"/>
  <c r="M31" i="1"/>
  <c r="G39" i="1"/>
  <c r="G45" i="1"/>
  <c r="G46" i="1"/>
  <c r="G47" i="1"/>
  <c r="H39" i="1"/>
  <c r="H45" i="1"/>
  <c r="H46" i="1"/>
  <c r="H47" i="1"/>
  <c r="F39" i="1"/>
  <c r="F46" i="1"/>
  <c r="F47" i="1"/>
  <c r="K39" i="1"/>
  <c r="K45" i="1"/>
  <c r="K47" i="1"/>
  <c r="K46" i="1"/>
  <c r="J39" i="1"/>
  <c r="J46" i="1"/>
  <c r="J47" i="1"/>
  <c r="J45" i="1"/>
  <c r="E39" i="1"/>
  <c r="E45" i="1"/>
  <c r="E47" i="1"/>
  <c r="E46" i="1"/>
  <c r="L39" i="1"/>
  <c r="L47" i="1"/>
  <c r="L45" i="1"/>
  <c r="L46" i="1"/>
  <c r="I39" i="1"/>
  <c r="I46" i="1"/>
  <c r="I45" i="1"/>
  <c r="I47" i="1"/>
  <c r="G59" i="1"/>
  <c r="K52" i="1"/>
  <c r="I55" i="1"/>
  <c r="J55" i="1" s="1"/>
  <c r="K55" i="1" s="1"/>
  <c r="L55" i="1" s="1"/>
  <c r="M55" i="1" s="1"/>
  <c r="N55" i="1"/>
  <c r="O55" i="1" s="1"/>
  <c r="P55" i="1" s="1"/>
  <c r="O52" i="1"/>
  <c r="H59" i="1"/>
  <c r="J59" i="5" l="1"/>
  <c r="K52" i="5"/>
  <c r="O59" i="5"/>
  <c r="P52" i="5"/>
  <c r="P59" i="5" s="1"/>
  <c r="L33" i="5"/>
  <c r="L35" i="5" s="1"/>
  <c r="L37" i="5" s="1"/>
  <c r="L31" i="5"/>
  <c r="M29" i="5"/>
  <c r="L15" i="5"/>
  <c r="M14" i="5"/>
  <c r="K39" i="5"/>
  <c r="K45" i="5"/>
  <c r="K50" i="5" s="1"/>
  <c r="K46" i="5"/>
  <c r="K47" i="5"/>
  <c r="J39" i="5"/>
  <c r="J45" i="5"/>
  <c r="J46" i="5"/>
  <c r="J47" i="5"/>
  <c r="E50" i="1"/>
  <c r="E61" i="1" s="1"/>
  <c r="E63" i="1" s="1"/>
  <c r="E65" i="1" s="1"/>
  <c r="F10" i="1" s="1"/>
  <c r="M35" i="1"/>
  <c r="M37" i="1" s="1"/>
  <c r="M47" i="1" s="1"/>
  <c r="O29" i="1"/>
  <c r="N33" i="1"/>
  <c r="N31" i="1"/>
  <c r="N59" i="1"/>
  <c r="G50" i="1"/>
  <c r="G61" i="1" s="1"/>
  <c r="G63" i="1" s="1"/>
  <c r="L50" i="1"/>
  <c r="J50" i="1"/>
  <c r="I50" i="1"/>
  <c r="H50" i="1"/>
  <c r="H61" i="1" s="1"/>
  <c r="H63" i="1" s="1"/>
  <c r="F50" i="1"/>
  <c r="F61" i="1" s="1"/>
  <c r="F63" i="1" s="1"/>
  <c r="K50" i="1"/>
  <c r="J59" i="1"/>
  <c r="O59" i="1"/>
  <c r="P52" i="1"/>
  <c r="P59" i="1" s="1"/>
  <c r="L52" i="1"/>
  <c r="K59" i="1"/>
  <c r="I59" i="1"/>
  <c r="L39" i="5" l="1"/>
  <c r="L45" i="5"/>
  <c r="L47" i="5"/>
  <c r="L46" i="5"/>
  <c r="K61" i="5"/>
  <c r="K63" i="5" s="1"/>
  <c r="J50" i="5"/>
  <c r="J61" i="5" s="1"/>
  <c r="J63" i="5" s="1"/>
  <c r="J65" i="5" s="1"/>
  <c r="K10" i="5" s="1"/>
  <c r="K65" i="5" s="1"/>
  <c r="L10" i="5" s="1"/>
  <c r="N14" i="5"/>
  <c r="M15" i="5"/>
  <c r="K59" i="5"/>
  <c r="L52" i="5"/>
  <c r="N29" i="5"/>
  <c r="M33" i="5"/>
  <c r="M35" i="5" s="1"/>
  <c r="M37" i="5" s="1"/>
  <c r="M31" i="5"/>
  <c r="M39" i="1"/>
  <c r="M45" i="1"/>
  <c r="M46" i="1"/>
  <c r="N35" i="1"/>
  <c r="N37" i="1" s="1"/>
  <c r="N46" i="1" s="1"/>
  <c r="P29" i="1"/>
  <c r="O33" i="1"/>
  <c r="O31" i="1"/>
  <c r="J61" i="1"/>
  <c r="J63" i="1" s="1"/>
  <c r="I61" i="1"/>
  <c r="I63" i="1" s="1"/>
  <c r="K61" i="1"/>
  <c r="K63" i="1" s="1"/>
  <c r="F65" i="1"/>
  <c r="G10" i="1" s="1"/>
  <c r="G65" i="1" s="1"/>
  <c r="H10" i="1" s="1"/>
  <c r="H65" i="1" s="1"/>
  <c r="I10" i="1" s="1"/>
  <c r="M52" i="1"/>
  <c r="L59" i="1"/>
  <c r="L61" i="1" s="1"/>
  <c r="L63" i="1" s="1"/>
  <c r="N45" i="1" l="1"/>
  <c r="M39" i="5"/>
  <c r="M45" i="5"/>
  <c r="M47" i="5"/>
  <c r="M46" i="5"/>
  <c r="O14" i="5"/>
  <c r="N15" i="5"/>
  <c r="M52" i="5"/>
  <c r="M59" i="5" s="1"/>
  <c r="L59" i="5"/>
  <c r="L50" i="5"/>
  <c r="O29" i="5"/>
  <c r="N33" i="5"/>
  <c r="N35" i="5" s="1"/>
  <c r="N37" i="5" s="1"/>
  <c r="N31" i="5"/>
  <c r="M50" i="1"/>
  <c r="N47" i="1"/>
  <c r="N50" i="1" s="1"/>
  <c r="N61" i="1" s="1"/>
  <c r="N39" i="1"/>
  <c r="P33" i="1"/>
  <c r="P31" i="1"/>
  <c r="O35" i="1"/>
  <c r="O37" i="1" s="1"/>
  <c r="I65" i="1"/>
  <c r="J10" i="1" s="1"/>
  <c r="J65" i="1" s="1"/>
  <c r="K10" i="1" s="1"/>
  <c r="K65" i="1" s="1"/>
  <c r="L10" i="1" s="1"/>
  <c r="L65" i="1" s="1"/>
  <c r="M10" i="1" s="1"/>
  <c r="M59" i="1"/>
  <c r="N39" i="5" l="1"/>
  <c r="N45" i="5"/>
  <c r="N47" i="5"/>
  <c r="N46" i="5"/>
  <c r="P14" i="5"/>
  <c r="P15" i="5" s="1"/>
  <c r="O15" i="5"/>
  <c r="P29" i="5"/>
  <c r="O31" i="5"/>
  <c r="O33" i="5"/>
  <c r="O35" i="5" s="1"/>
  <c r="O37" i="5" s="1"/>
  <c r="L61" i="5"/>
  <c r="L63" i="5" s="1"/>
  <c r="L65" i="5" s="1"/>
  <c r="M10" i="5" s="1"/>
  <c r="M50" i="5"/>
  <c r="M61" i="5" s="1"/>
  <c r="M63" i="5"/>
  <c r="M61" i="1"/>
  <c r="M63" i="1" s="1"/>
  <c r="M65" i="1" s="1"/>
  <c r="N10" i="1" s="1"/>
  <c r="N63" i="1"/>
  <c r="O47" i="1"/>
  <c r="O39" i="1"/>
  <c r="O45" i="1"/>
  <c r="O46" i="1"/>
  <c r="P35" i="1"/>
  <c r="P37" i="1" s="1"/>
  <c r="O39" i="5" l="1"/>
  <c r="O45" i="5"/>
  <c r="O46" i="5"/>
  <c r="O47" i="5"/>
  <c r="M65" i="5"/>
  <c r="N10" i="5" s="1"/>
  <c r="N50" i="5"/>
  <c r="N61" i="5" s="1"/>
  <c r="P31" i="5"/>
  <c r="P33" i="5"/>
  <c r="P35" i="5" s="1"/>
  <c r="P37" i="5" s="1"/>
  <c r="N63" i="5"/>
  <c r="N65" i="1"/>
  <c r="O10" i="1" s="1"/>
  <c r="O50" i="1"/>
  <c r="O61" i="1" s="1"/>
  <c r="O63" i="1" s="1"/>
  <c r="P45" i="1"/>
  <c r="P39" i="1"/>
  <c r="P46" i="1"/>
  <c r="P47" i="1"/>
  <c r="P39" i="5" l="1"/>
  <c r="P45" i="5"/>
  <c r="P46" i="5"/>
  <c r="P47" i="5"/>
  <c r="N65" i="5"/>
  <c r="O10" i="5" s="1"/>
  <c r="O50" i="5"/>
  <c r="O61" i="5" s="1"/>
  <c r="O63" i="5" s="1"/>
  <c r="O65" i="1"/>
  <c r="P10" i="1" s="1"/>
  <c r="P50" i="1"/>
  <c r="P61" i="1" s="1"/>
  <c r="P63" i="1" s="1"/>
  <c r="O65" i="5" l="1"/>
  <c r="P10" i="5" s="1"/>
  <c r="P50" i="5"/>
  <c r="P61" i="5" s="1"/>
  <c r="P63" i="5" s="1"/>
  <c r="P65" i="1"/>
  <c r="D5" i="1" s="1"/>
  <c r="P65" i="5" l="1"/>
  <c r="D5" i="5" s="1"/>
  <c r="C6" i="5" s="1"/>
</calcChain>
</file>

<file path=xl/sharedStrings.xml><?xml version="1.0" encoding="utf-8"?>
<sst xmlns="http://schemas.openxmlformats.org/spreadsheetml/2006/main" count="604" uniqueCount="162">
  <si>
    <t>Key</t>
  </si>
  <si>
    <t>Input Numbers as Needed</t>
  </si>
  <si>
    <t>Cash Balance</t>
  </si>
  <si>
    <t>Your Cash Balance</t>
  </si>
  <si>
    <t>First Day of Projection (Choose a 1st Day of Month)</t>
  </si>
  <si>
    <t>Month of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</si>
  <si>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</si>
  <si>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</si>
  <si>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</si>
  <si>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</si>
  <si>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</si>
  <si>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</si>
  <si>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</si>
  <si>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</si>
  <si>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</si>
  <si>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Notes</t>
  </si>
  <si>
    <t>Projected</t>
  </si>
  <si>
    <t>Beginning Cash</t>
  </si>
  <si>
    <t>Provider 1</t>
  </si>
  <si>
    <t>Days</t>
  </si>
  <si>
    <t>Daily Production</t>
  </si>
  <si>
    <t>Provider Production</t>
  </si>
  <si>
    <t>Provider 2</t>
  </si>
  <si>
    <t>Provider 3</t>
  </si>
  <si>
    <t>Provider 4</t>
  </si>
  <si>
    <t>Hygiene</t>
  </si>
  <si>
    <t>Total</t>
  </si>
  <si>
    <t>Total Production</t>
  </si>
  <si>
    <t>Collections Rate</t>
  </si>
  <si>
    <t>Total Collections</t>
  </si>
  <si>
    <t>Other Revenue</t>
  </si>
  <si>
    <t xml:space="preserve">Expenses </t>
  </si>
  <si>
    <t>aType</t>
  </si>
  <si>
    <t>Mon. Avg</t>
  </si>
  <si>
    <t>Other</t>
  </si>
  <si>
    <t>Operating Cash Expenses</t>
  </si>
  <si>
    <t>Owner Doctor Salary (payroll)</t>
  </si>
  <si>
    <t>Owner Draw/Distribution</t>
  </si>
  <si>
    <t xml:space="preserve">Loan Payments </t>
  </si>
  <si>
    <t>Owner Cash Outflows</t>
  </si>
  <si>
    <t>Total Cash Outflows</t>
  </si>
  <si>
    <t>Net Cash Flow</t>
  </si>
  <si>
    <t>Ending Cash</t>
  </si>
  <si>
    <t>Other Owner Perks/Benefits</t>
  </si>
  <si>
    <t>ORDER</t>
  </si>
  <si>
    <t xml:space="preserve">Description </t>
  </si>
  <si>
    <t>Where to Find</t>
  </si>
  <si>
    <t>TOTAL PRACTICE COLLECTIONS</t>
  </si>
  <si>
    <t>Profit and Loss Statement</t>
  </si>
  <si>
    <t>REFUNDS &amp; RETURNED CHECKS</t>
  </si>
  <si>
    <t>NET PRACTICE COLLECTIONS/REVENUE</t>
  </si>
  <si>
    <t>Calculation</t>
  </si>
  <si>
    <t>SALARY-OFFICE</t>
  </si>
  <si>
    <t>SALARY-ASSISTANT</t>
  </si>
  <si>
    <t>SALARY-HYGIENIST</t>
  </si>
  <si>
    <t>PAYROLL TAXES</t>
  </si>
  <si>
    <t>WORKERS' COMPENSATION INSURANCE</t>
  </si>
  <si>
    <t>DENTAL SUPPLIES</t>
  </si>
  <si>
    <t>IMPLANTS</t>
  </si>
  <si>
    <t>LABORATORY</t>
  </si>
  <si>
    <t>INVISALIGN</t>
  </si>
  <si>
    <t>MARKETING</t>
  </si>
  <si>
    <t>ADVERTISING</t>
  </si>
  <si>
    <t>RENT</t>
  </si>
  <si>
    <t>UTILITIES</t>
  </si>
  <si>
    <t>TELEPHONE</t>
  </si>
  <si>
    <t>MAINTENANCE</t>
  </si>
  <si>
    <t>REPAIRS</t>
  </si>
  <si>
    <t>JANITORIAL</t>
  </si>
  <si>
    <t>OFFICE SUPPLIES &amp; EXPENSES</t>
  </si>
  <si>
    <t>COMPUTER EXPENSE</t>
  </si>
  <si>
    <t>POSTAGE</t>
  </si>
  <si>
    <t>PAYROLL PROCESSING FEES</t>
  </si>
  <si>
    <t>OTHER TAXES, FEES, &amp; LICENSES</t>
  </si>
  <si>
    <t>SUBSCRIPTIONS &amp; DUES</t>
  </si>
  <si>
    <t>EDUCATION &amp; MEETINGS</t>
  </si>
  <si>
    <t>ACCOUNTING</t>
  </si>
  <si>
    <t>LEGAL</t>
  </si>
  <si>
    <t>RETIREMENT PLAN ADMINISTRATION</t>
  </si>
  <si>
    <t>MANAGEMENT CONSULTANT</t>
  </si>
  <si>
    <t>CONTRACT SERVICES-OTHER</t>
  </si>
  <si>
    <t>INSURANCE-OTHER</t>
  </si>
  <si>
    <t>PROPERTY INSURANCE</t>
  </si>
  <si>
    <t>BUSINESS OVERHEAD INSURANCE</t>
  </si>
  <si>
    <t>MEALS</t>
  </si>
  <si>
    <t>LAUNDRY &amp; UNIFORM</t>
  </si>
  <si>
    <t>TOTAL PRACTICE OVERHEAD</t>
  </si>
  <si>
    <t>PRACTICE PROFIT</t>
  </si>
  <si>
    <t>OWNER SALARY</t>
  </si>
  <si>
    <t>FAMILY SALARY</t>
  </si>
  <si>
    <t>PAYROLL TAXES-DR</t>
  </si>
  <si>
    <t>DISABILITY INSURANCE-DR</t>
  </si>
  <si>
    <t>CHARITABLE CONTRIBUTIONS</t>
  </si>
  <si>
    <t>SUBSCRIPTIONS &amp; DUES-DR</t>
  </si>
  <si>
    <t>TRAVEL &amp; LODGING-DR</t>
  </si>
  <si>
    <t>MEALS-DR</t>
  </si>
  <si>
    <t>EDUCATION &amp; MEETINGS-DR</t>
  </si>
  <si>
    <t>AUTOMOBILE EXPENSE-DR</t>
  </si>
  <si>
    <t>PARKING &amp; TOLLS-DR</t>
  </si>
  <si>
    <t>TOTAL OWNER EXPENSES</t>
  </si>
  <si>
    <t>DISTRIBUTIONS OR DRAWS</t>
  </si>
  <si>
    <t>Balance Sheet</t>
  </si>
  <si>
    <t>LABOR</t>
  </si>
  <si>
    <t>PAYROLL CLEARING</t>
  </si>
  <si>
    <t>SUPPLIES &amp; LAB</t>
  </si>
  <si>
    <t>OCCUPANCY</t>
  </si>
  <si>
    <t>ADMINISTRATIVE-FIXED</t>
  </si>
  <si>
    <t>ADMINISTRATIVE-VARIABLE</t>
  </si>
  <si>
    <t>MERCHANT PROCESSING FEES</t>
  </si>
  <si>
    <t>BANK FEES</t>
  </si>
  <si>
    <t>OWNER EXPENSES</t>
  </si>
  <si>
    <t>Other LABOR EXPENSE #1</t>
  </si>
  <si>
    <t>Other LABOR EXPENSE #2</t>
  </si>
  <si>
    <t>Other LABOR EXPENSE #3</t>
  </si>
  <si>
    <t>Other LABOR EXPENSE #4</t>
  </si>
  <si>
    <t>TOTAL LABOR</t>
  </si>
  <si>
    <t>Other SUPPLIES &amp; LAB EXPENSE #1</t>
  </si>
  <si>
    <t>Other SUPPLIES &amp; LAB EXPENSE #2</t>
  </si>
  <si>
    <t>Other SUPPLIES &amp; LAB EXPENSE #3</t>
  </si>
  <si>
    <t>Other SUPPLIES &amp; LAB EXPENSE #4</t>
  </si>
  <si>
    <t>TOTAL SUPPLIES &amp; LAB</t>
  </si>
  <si>
    <t>Other MARKETING EXPENSE #1</t>
  </si>
  <si>
    <t>Other MARKETING EXPENSE #2</t>
  </si>
  <si>
    <t>Other MARKETING EXPENSE #3</t>
  </si>
  <si>
    <t>Other MARKETING EXPENSE #4</t>
  </si>
  <si>
    <t>TOTAL MARKETING</t>
  </si>
  <si>
    <t>Other OCCUPANCY EXPENSE #1</t>
  </si>
  <si>
    <t>Other OCCUPANCY EXPENSE #2</t>
  </si>
  <si>
    <t>Other OCCUPANCY EXPENSE #3</t>
  </si>
  <si>
    <t>Other OCCUPANCY EXPENSE #4</t>
  </si>
  <si>
    <t>TOTAL OCCUPANCY</t>
  </si>
  <si>
    <t>Other ADMINISTRATIVE-FIXED EXPENSE #1</t>
  </si>
  <si>
    <t>Other ADMINISTRATIVE-FIXED EXPENSE #2</t>
  </si>
  <si>
    <t>Other ADMINISTRATIVE-FIXED EXPENSE #3</t>
  </si>
  <si>
    <t>Other ADMINISTRATIVE-FIXED EXPENSE #4</t>
  </si>
  <si>
    <t>TOTAL ADMINISTRATIVE-FIXED</t>
  </si>
  <si>
    <t>Other ADMINISTRATIVE-VARIABLE EXPENSE #1</t>
  </si>
  <si>
    <t>Other ADMINISTRATIVE-VARIABLE EXPENSE #2</t>
  </si>
  <si>
    <t>Other ADMINISTRATIVE-VARIABLE EXPENSE #3</t>
  </si>
  <si>
    <t>Other ADMINISTRATIVE-VARIABLE EXPENSE #4</t>
  </si>
  <si>
    <t>TOTAL ADMINISTRATIVE-VARIABLE</t>
  </si>
  <si>
    <t>Other OWNER EXPENSES EXPENSE #1</t>
  </si>
  <si>
    <t>Fixed</t>
  </si>
  <si>
    <t>Variable</t>
  </si>
  <si>
    <t>Annual Amount</t>
  </si>
  <si>
    <t>Average Per Month</t>
  </si>
  <si>
    <t>Common Size</t>
  </si>
  <si>
    <t>Other Cash Payments Not on P&amp;L</t>
  </si>
  <si>
    <t>Large Asset/Equipment Purchases</t>
  </si>
  <si>
    <t>Other Large Cash Outflows</t>
  </si>
  <si>
    <t>PRACTICE DEBT</t>
  </si>
  <si>
    <t>Loan #1</t>
  </si>
  <si>
    <t>Loan #2</t>
  </si>
  <si>
    <t>Loan #3</t>
  </si>
  <si>
    <t>Loan #4</t>
  </si>
  <si>
    <t>Loan #5</t>
  </si>
  <si>
    <t>Total Debt</t>
  </si>
  <si>
    <t>Total monthly Payment</t>
  </si>
  <si>
    <t>Number of months on the profit and loss you are using</t>
  </si>
  <si>
    <t xml:space="preserve">Disclaimer: This spreadsheet is primarily designed for single owners of a dental practice who are a sole proprietor or S-Corporation. If you have more than one owner, this spreadsheet will need slight modifications. </t>
  </si>
  <si>
    <t xml:space="preserve">Instructions: Complete the green squares on this sheet as best as possible. Go to "Review Annaul Goals" tab to enter production data. </t>
  </si>
  <si>
    <t>Instructions:Fill out the green cells as best as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</si>
</sst>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mmm"/>
  </numFmts>
  <fonts count="12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2">
    <xf numFmtId="0" fontId="0" fillId="0" borderId="0" xfId="0"/>
    <xf numFmtId="0" fontId="7" fillId="0" borderId="0" xfId="1" applyFont="1"/>
    <xf numFmtId="0" fontId="3" fillId="0" borderId="0" xfId="1"/>
    <xf numFmtId="0" fontId="5" fillId="0" borderId="1" xfId="1" applyFont="1" applyBorder="1" applyAlignment="1">
      <alignment horizontal="center"/>
    </xf>
    <xf numFmtId="0" fontId="3" fillId="2" borderId="3" xfId="1" applyFill="1" applyBorder="1" applyAlignment="1">
      <alignment horizontal="center"/>
    </xf>
    <xf numFmtId="37" fontId="3" fillId="2" borderId="2" xfId="1" applyNumberFormat="1" applyFill="1" applyBorder="1"/>
    <xf numFmtId="14" fontId="3" fillId="0" borderId="0" xfId="1" applyNumberFormat="1"/>
    <xf numFmtId="0" fontId="3" fillId="3" borderId="4" xfId="1" applyFill="1" applyBorder="1" applyAlignment="1">
      <alignment horizontal="center"/>
    </xf>
    <xf numFmtId="14" fontId="3" fillId="2" borderId="2" xfId="1" applyNumberFormat="1" applyFill="1" applyBorder="1"/>
    <xf numFmtId="0" fontId="3" fillId="0" borderId="8" xfId="1" applyBorder="1" applyAlignment="1">
      <alignment horizontal="center"/>
    </xf>
    <xf numFmtId="0" fontId="3" fillId="0" borderId="3" xfId="1" applyBorder="1"/>
    <xf numFmtId="0" fontId="5" fillId="3" borderId="0" xfId="1" applyFont="1" applyFill="1"/>
    <xf numFmtId="0" fontId="3" fillId="3" borderId="0" xfId="1" applyFill="1"/>
    <xf numFmtId="37" fontId="5" fillId="3" borderId="9" xfId="1" applyNumberFormat="1" applyFont="1" applyFill="1" applyBorder="1"/>
    <xf numFmtId="0" fontId="3" fillId="0" borderId="8" xfId="1" applyBorder="1"/>
    <xf numFmtId="0" fontId="3" fillId="0" borderId="0" xfId="1" applyAlignment="1">
      <alignment horizontal="left" indent="2"/>
    </xf>
    <xf numFmtId="0" fontId="3" fillId="0" borderId="0" xfId="1" applyAlignment="1">
      <alignment horizontal="left" indent="4"/>
    </xf>
    <xf numFmtId="37" fontId="3" fillId="2" borderId="10" xfId="1" applyNumberFormat="1" applyFill="1" applyBorder="1"/>
    <xf numFmtId="37" fontId="3" fillId="2" borderId="11" xfId="1" applyNumberFormat="1" applyFill="1" applyBorder="1"/>
    <xf numFmtId="37" fontId="3" fillId="4" borderId="12" xfId="1" applyNumberFormat="1" applyFill="1" applyBorder="1"/>
    <xf numFmtId="9" fontId="3" fillId="0" borderId="0" xfId="1" applyNumberFormat="1"/>
    <xf numFmtId="37" fontId="3" fillId="4" borderId="2" xfId="1" applyNumberFormat="1" applyFill="1" applyBorder="1"/>
    <xf numFmtId="6" fontId="3" fillId="0" borderId="0" xfId="1" applyNumberFormat="1"/>
    <xf numFmtId="9" fontId="3" fillId="2" borderId="2" xfId="1" applyNumberFormat="1" applyFill="1" applyBorder="1"/>
    <xf numFmtId="0" fontId="8" fillId="0" borderId="0" xfId="1" applyFont="1" applyAlignment="1">
      <alignment horizontal="center"/>
    </xf>
    <xf numFmtId="37" fontId="3" fillId="0" borderId="8" xfId="1" applyNumberFormat="1" applyBorder="1"/>
    <xf numFmtId="37" fontId="3" fillId="2" borderId="1" xfId="1" applyNumberFormat="1" applyFill="1" applyBorder="1"/>
    <xf numFmtId="0" fontId="5" fillId="5" borderId="0" xfId="1" applyFont="1" applyFill="1"/>
    <xf numFmtId="0" fontId="3" fillId="5" borderId="0" xfId="1" applyFill="1"/>
    <xf numFmtId="37" fontId="5" fillId="5" borderId="8" xfId="1" applyNumberFormat="1" applyFont="1" applyFill="1" applyBorder="1"/>
    <xf numFmtId="16" fontId="8" fillId="0" borderId="0" xfId="1" quotePrefix="1" applyNumberFormat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43" fontId="3" fillId="0" borderId="0" xfId="1" applyNumberFormat="1"/>
    <xf numFmtId="37" fontId="0" fillId="0" borderId="8" xfId="2" applyNumberFormat="1" applyFont="1" applyBorder="1"/>
    <xf numFmtId="0" fontId="3" fillId="2" borderId="0" xfId="1" applyFill="1" applyAlignment="1">
      <alignment horizontal="left" indent="2"/>
    </xf>
    <xf numFmtId="37" fontId="0" fillId="2" borderId="8" xfId="2" applyNumberFormat="1" applyFont="1" applyFill="1" applyBorder="1"/>
    <xf numFmtId="37" fontId="5" fillId="5" borderId="13" xfId="1" applyNumberFormat="1" applyFont="1" applyFill="1" applyBorder="1"/>
    <xf numFmtId="0" fontId="2" fillId="2" borderId="0" xfId="1" applyFont="1" applyFill="1" applyAlignment="1">
      <alignment horizontal="left" indent="2"/>
    </xf>
    <xf numFmtId="0" fontId="2" fillId="0" borderId="0" xfId="1" applyFont="1" applyAlignment="1">
      <alignment horizontal="left" indent="2"/>
    </xf>
    <xf numFmtId="37" fontId="0" fillId="0" borderId="8" xfId="2" applyNumberFormat="1" applyFont="1" applyFill="1" applyBorder="1"/>
    <xf numFmtId="0" fontId="5" fillId="0" borderId="0" xfId="0" applyFont="1"/>
    <xf numFmtId="39" fontId="0" fillId="0" borderId="0" xfId="0" applyNumberFormat="1"/>
    <xf numFmtId="0" fontId="0" fillId="0" borderId="14" xfId="0" applyBorder="1"/>
    <xf numFmtId="39" fontId="0" fillId="0" borderId="14" xfId="0" applyNumberFormat="1" applyBorder="1"/>
    <xf numFmtId="0" fontId="4" fillId="0" borderId="0" xfId="0" applyFont="1" applyAlignment="1">
      <alignment horizontal="center"/>
    </xf>
    <xf numFmtId="0" fontId="10" fillId="0" borderId="0" xfId="0" applyFont="1"/>
    <xf numFmtId="0" fontId="0" fillId="6" borderId="0" xfId="0" applyFill="1"/>
    <xf numFmtId="39" fontId="0" fillId="6" borderId="0" xfId="0" applyNumberFormat="1" applyFill="1"/>
    <xf numFmtId="39" fontId="0" fillId="6" borderId="14" xfId="0" applyNumberFormat="1" applyFill="1" applyBorder="1"/>
    <xf numFmtId="0" fontId="0" fillId="6" borderId="14" xfId="0" applyFill="1" applyBorder="1"/>
    <xf numFmtId="0" fontId="11" fillId="6" borderId="0" xfId="0" applyFont="1" applyFill="1"/>
    <xf numFmtId="0" fontId="2" fillId="0" borderId="0" xfId="1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3" fillId="2" borderId="0" xfId="1" applyFill="1" applyAlignment="1">
      <alignment horizontal="center"/>
    </xf>
    <xf numFmtId="43" fontId="3" fillId="2" borderId="0" xfId="1" applyNumberFormat="1" applyFill="1"/>
    <xf numFmtId="39" fontId="0" fillId="6" borderId="0" xfId="0" applyNumberFormat="1" applyFill="1" applyAlignment="1">
      <alignment vertical="top"/>
    </xf>
    <xf numFmtId="39" fontId="0" fillId="6" borderId="14" xfId="0" applyNumberFormat="1" applyFill="1" applyBorder="1" applyAlignment="1">
      <alignment vertical="top"/>
    </xf>
    <xf numFmtId="39" fontId="10" fillId="0" borderId="0" xfId="0" applyNumberFormat="1" applyFont="1" applyAlignment="1">
      <alignment horizontal="right" wrapText="1"/>
    </xf>
    <xf numFmtId="0" fontId="3" fillId="5" borderId="5" xfId="1" applyFill="1" applyBorder="1" applyAlignment="1">
      <alignment horizontal="centerContinuous"/>
    </xf>
    <xf numFmtId="0" fontId="5" fillId="5" borderId="6" xfId="1" applyFont="1" applyFill="1" applyBorder="1" applyAlignment="1">
      <alignment horizontal="center" vertical="top"/>
    </xf>
    <xf numFmtId="0" fontId="3" fillId="5" borderId="7" xfId="1" applyFill="1" applyBorder="1" applyAlignment="1">
      <alignment horizontal="centerContinuous" wrapText="1"/>
    </xf>
    <xf numFmtId="164" fontId="3" fillId="5" borderId="7" xfId="1" applyNumberFormat="1" applyFill="1" applyBorder="1" applyAlignment="1">
      <alignment horizontal="centerContinuous" wrapText="1"/>
    </xf>
    <xf numFmtId="0" fontId="5" fillId="5" borderId="4" xfId="1" applyFont="1" applyFill="1" applyBorder="1" applyAlignment="1">
      <alignment horizontal="center" vertical="top"/>
    </xf>
    <xf numFmtId="37" fontId="3" fillId="3" borderId="2" xfId="1" applyNumberFormat="1" applyFill="1" applyBorder="1"/>
    <xf numFmtId="37" fontId="3" fillId="0" borderId="0" xfId="1" applyNumberFormat="1"/>
    <xf numFmtId="0" fontId="2" fillId="0" borderId="0" xfId="1" applyFont="1"/>
    <xf numFmtId="0" fontId="5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7" fontId="3" fillId="6" borderId="2" xfId="1" applyNumberFormat="1" applyFill="1" applyBorder="1"/>
    <xf numFmtId="14" fontId="3" fillId="6" borderId="2" xfId="1" applyNumberFormat="1" applyFill="1" applyBorder="1"/>
    <xf numFmtId="37" fontId="3" fillId="6" borderId="10" xfId="1" applyNumberFormat="1" applyFill="1" applyBorder="1"/>
    <xf numFmtId="37" fontId="3" fillId="6" borderId="11" xfId="1" applyNumberFormat="1" applyFill="1" applyBorder="1"/>
    <xf numFmtId="37" fontId="3" fillId="5" borderId="2" xfId="1" applyNumberFormat="1" applyFill="1" applyBorder="1"/>
    <xf numFmtId="37" fontId="3" fillId="5" borderId="10" xfId="1" applyNumberFormat="1" applyFill="1" applyBorder="1"/>
    <xf numFmtId="9" fontId="3" fillId="6" borderId="2" xfId="1" applyNumberFormat="1" applyFill="1" applyBorder="1"/>
    <xf numFmtId="37" fontId="3" fillId="6" borderId="1" xfId="1" applyNumberFormat="1" applyFill="1" applyBorder="1"/>
    <xf numFmtId="0" fontId="3" fillId="6" borderId="0" xfId="1" applyFill="1" applyAlignment="1">
      <alignment horizontal="left" indent="2"/>
    </xf>
    <xf numFmtId="0" fontId="3" fillId="6" borderId="0" xfId="1" applyFill="1" applyAlignment="1">
      <alignment horizontal="center"/>
    </xf>
    <xf numFmtId="43" fontId="3" fillId="6" borderId="0" xfId="1" applyNumberFormat="1" applyFill="1"/>
    <xf numFmtId="37" fontId="0" fillId="6" borderId="8" xfId="2" applyNumberFormat="1" applyFont="1" applyFill="1" applyBorder="1"/>
    <xf numFmtId="0" fontId="2" fillId="0" borderId="0" xfId="1" applyFont="1" applyFill="1" applyAlignment="1">
      <alignment horizontal="left" indent="2"/>
    </xf>
    <xf numFmtId="0" fontId="3" fillId="0" borderId="0" xfId="1" applyFill="1"/>
    <xf numFmtId="0" fontId="5" fillId="7" borderId="0" xfId="1" applyFont="1" applyFill="1"/>
    <xf numFmtId="37" fontId="5" fillId="7" borderId="9" xfId="1" applyNumberFormat="1" applyFont="1" applyFill="1" applyBorder="1"/>
    <xf numFmtId="0" fontId="3" fillId="7" borderId="0" xfId="1" applyFill="1"/>
    <xf numFmtId="37" fontId="3" fillId="7" borderId="2" xfId="1" applyNumberFormat="1" applyFill="1" applyBorder="1"/>
    <xf numFmtId="0" fontId="8" fillId="8" borderId="5" xfId="0" applyFont="1" applyFill="1" applyBorder="1" applyAlignment="1">
      <alignment horizontal="left" vertical="top" wrapText="1"/>
    </xf>
    <xf numFmtId="0" fontId="8" fillId="8" borderId="15" xfId="0" applyFont="1" applyFill="1" applyBorder="1" applyAlignment="1">
      <alignment horizontal="left" vertical="top" wrapText="1"/>
    </xf>
    <xf numFmtId="0" fontId="8" fillId="8" borderId="16" xfId="0" applyFont="1" applyFill="1" applyBorder="1" applyAlignment="1">
      <alignment horizontal="left" vertical="top" wrapText="1"/>
    </xf>
    <xf numFmtId="0" fontId="8" fillId="8" borderId="7" xfId="0" applyFont="1" applyFill="1" applyBorder="1" applyAlignment="1">
      <alignment horizontal="left" vertical="top" wrapText="1"/>
    </xf>
    <xf numFmtId="0" fontId="8" fillId="8" borderId="17" xfId="0" applyFont="1" applyFill="1" applyBorder="1" applyAlignment="1">
      <alignment horizontal="left" vertical="top" wrapText="1"/>
    </xf>
    <xf numFmtId="0" fontId="8" fillId="8" borderId="18" xfId="0" applyFont="1" applyFill="1" applyBorder="1" applyAlignment="1">
      <alignment horizontal="left" vertical="top" wrapText="1"/>
    </xf>
    <xf numFmtId="0" fontId="1" fillId="6" borderId="19" xfId="1" applyFont="1" applyFill="1" applyBorder="1"/>
    <xf numFmtId="0" fontId="3" fillId="6" borderId="21" xfId="1" applyFill="1" applyBorder="1"/>
    <xf numFmtId="0" fontId="0" fillId="6" borderId="19" xfId="0" applyFill="1" applyBorder="1" applyAlignment="1">
      <alignment horizontal="left" vertical="top" wrapText="1"/>
    </xf>
    <xf numFmtId="0" fontId="0" fillId="6" borderId="20" xfId="0" applyFill="1" applyBorder="1" applyAlignment="1">
      <alignment horizontal="left" vertical="top" wrapText="1"/>
    </xf>
    <xf numFmtId="0" fontId="0" fillId="6" borderId="21" xfId="0" applyFill="1" applyBorder="1" applyAlignment="1">
      <alignment horizontal="left" vertical="top" wrapText="1"/>
    </xf>
  </cellXfs>
  <cellStyles count="4">
    <cellStyle name="Comma 2" xfId="2" xr:uid="{F50692B3-C442-4D42-ACCA-D8D974532271}"/>
    <cellStyle name="Normal" xfId="0" builtinId="0"/>
    <cellStyle name="Normal 2" xfId="1" xr:uid="{CFF61E0A-92FB-478D-9940-A828107ED6D2}"/>
    <cellStyle name="Percent 2" xfId="3" xr:uid="{F0CC6128-3D7C-4887-914A-C4232F91E1F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5" formatCode="#,##0_);\(#,##0\)"/>
    </dxf>
    <dxf>
      <numFmt numFmtId="165" formatCode="0.0%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5" formatCode="#,##0_);\(#,##0\)"/>
    </dxf>
    <dxf>
      <numFmt numFmtId="165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5F16A-C331-464D-B209-7489527F3E33}">
  <sheetPr>
    <tabColor theme="6" tint="0.59999389629810485"/>
  </sheetPr>
  <dimension ref="A1:F120"/>
  <sheetViews>
    <sheetView tabSelected="1" workbookViewId="0">
      <pane ySplit="4" topLeftCell="A5" activePane="bottomLeft" state="frozen"/>
      <selection activeCell="B9" sqref="B9:C14"/>
      <selection pane="bottomLeft" activeCell="G23" sqref="G23"/>
    </sheetView>
  </sheetViews>
  <sheetFormatPr defaultRowHeight="14.5" x14ac:dyDescent="0.35"/>
  <cols>
    <col min="1" max="1" width="10.26953125" style="72" customWidth="1"/>
    <col min="2" max="2" width="48.54296875" customWidth="1"/>
    <col min="3" max="3" width="13.81640625" bestFit="1" customWidth="1"/>
    <col min="4" max="4" width="43.81640625" customWidth="1"/>
    <col min="5" max="6" width="10.81640625" style="55" customWidth="1"/>
  </cols>
  <sheetData>
    <row r="1" spans="1:6" ht="12.5" x14ac:dyDescent="0.25">
      <c r="A1" s="91" t="s">
        <v>159</v>
      </c>
      <c r="B1" s="92"/>
      <c r="C1" s="92"/>
      <c r="D1" s="93"/>
    </row>
    <row r="2" spans="1:6" ht="20.5" customHeight="1" thickBot="1" x14ac:dyDescent="0.3">
      <c r="A2" s="94"/>
      <c r="B2" s="95"/>
      <c r="C2" s="95"/>
      <c r="D2" s="96"/>
    </row>
    <row r="3" spans="1:6" ht="17" customHeight="1" thickBot="1" x14ac:dyDescent="0.3">
      <c r="A3" s="99" t="s">
        <v>160</v>
      </c>
      <c r="B3" s="100"/>
      <c r="C3" s="100"/>
      <c r="D3" s="101"/>
    </row>
    <row r="4" spans="1:6" ht="29" x14ac:dyDescent="0.35">
      <c r="A4" s="72" t="s">
        <v>44</v>
      </c>
      <c r="B4" s="42" t="s">
        <v>45</v>
      </c>
      <c r="C4" s="42" t="s">
        <v>144</v>
      </c>
      <c r="D4" s="42" t="s">
        <v>46</v>
      </c>
      <c r="E4" s="54" t="s">
        <v>145</v>
      </c>
      <c r="F4" s="54" t="s">
        <v>146</v>
      </c>
    </row>
    <row r="5" spans="1:6" x14ac:dyDescent="0.35">
      <c r="B5" s="42" t="s">
        <v>158</v>
      </c>
      <c r="C5" s="71">
        <v>12</v>
      </c>
      <c r="D5" s="42"/>
      <c r="E5" s="54"/>
      <c r="F5" s="54"/>
    </row>
    <row r="6" spans="1:6" x14ac:dyDescent="0.35">
      <c r="B6" s="42"/>
      <c r="C6" s="42"/>
      <c r="D6" s="42"/>
      <c r="E6" s="54"/>
      <c r="F6" s="54"/>
    </row>
    <row r="7" spans="1:6" x14ac:dyDescent="0.35">
      <c r="A7" s="72">
        <v>1</v>
      </c>
      <c r="B7" t="s">
        <v>47</v>
      </c>
      <c r="C7" s="49"/>
      <c r="D7" t="s">
        <v>48</v>
      </c>
    </row>
    <row r="8" spans="1:6" x14ac:dyDescent="0.35">
      <c r="A8" s="72">
        <f>+A7+1</f>
        <v>2</v>
      </c>
      <c r="B8" t="s">
        <v>49</v>
      </c>
      <c r="C8" s="49"/>
      <c r="D8" t="s">
        <v>48</v>
      </c>
    </row>
    <row r="9" spans="1:6" x14ac:dyDescent="0.35">
      <c r="A9" s="72">
        <f t="shared" ref="A9:A109" si="0">+A8+1</f>
        <v>3</v>
      </c>
      <c r="B9" s="44" t="s">
        <v>50</v>
      </c>
      <c r="C9" s="45">
        <f>+C7+C8</f>
        <v>0</v>
      </c>
      <c r="D9" t="s">
        <v>51</v>
      </c>
    </row>
    <row r="10" spans="1:6" x14ac:dyDescent="0.35">
      <c r="A10" s="72">
        <f t="shared" si="0"/>
        <v>4</v>
      </c>
      <c r="C10" s="43"/>
    </row>
    <row r="11" spans="1:6" x14ac:dyDescent="0.35">
      <c r="A11" s="72">
        <f t="shared" si="0"/>
        <v>5</v>
      </c>
      <c r="B11" s="47" t="s">
        <v>102</v>
      </c>
      <c r="C11" s="43"/>
    </row>
    <row r="12" spans="1:6" x14ac:dyDescent="0.35">
      <c r="A12" s="72">
        <f t="shared" si="0"/>
        <v>6</v>
      </c>
      <c r="B12" t="s">
        <v>103</v>
      </c>
      <c r="C12" s="49"/>
      <c r="D12" t="s">
        <v>48</v>
      </c>
    </row>
    <row r="13" spans="1:6" x14ac:dyDescent="0.35">
      <c r="A13" s="72">
        <f t="shared" si="0"/>
        <v>7</v>
      </c>
      <c r="B13" t="s">
        <v>52</v>
      </c>
      <c r="C13" s="49"/>
      <c r="D13" t="s">
        <v>48</v>
      </c>
    </row>
    <row r="14" spans="1:6" x14ac:dyDescent="0.35">
      <c r="A14" s="72">
        <f t="shared" si="0"/>
        <v>8</v>
      </c>
      <c r="B14" t="s">
        <v>53</v>
      </c>
      <c r="C14" s="49"/>
      <c r="D14" t="s">
        <v>48</v>
      </c>
    </row>
    <row r="15" spans="1:6" x14ac:dyDescent="0.35">
      <c r="A15" s="72">
        <f t="shared" si="0"/>
        <v>9</v>
      </c>
      <c r="B15" t="s">
        <v>54</v>
      </c>
      <c r="C15" s="49"/>
      <c r="D15" t="s">
        <v>48</v>
      </c>
    </row>
    <row r="16" spans="1:6" x14ac:dyDescent="0.35">
      <c r="A16" s="72">
        <f t="shared" si="0"/>
        <v>10</v>
      </c>
      <c r="B16" t="s">
        <v>55</v>
      </c>
      <c r="C16" s="49"/>
      <c r="D16" t="s">
        <v>48</v>
      </c>
    </row>
    <row r="17" spans="1:6" x14ac:dyDescent="0.35">
      <c r="A17" s="72">
        <f t="shared" si="0"/>
        <v>11</v>
      </c>
      <c r="B17" t="s">
        <v>56</v>
      </c>
      <c r="C17" s="49"/>
      <c r="D17" t="s">
        <v>48</v>
      </c>
    </row>
    <row r="18" spans="1:6" x14ac:dyDescent="0.35">
      <c r="A18" s="72">
        <f t="shared" si="0"/>
        <v>12</v>
      </c>
      <c r="B18" s="52" t="s">
        <v>111</v>
      </c>
      <c r="C18" s="49"/>
      <c r="D18" t="s">
        <v>48</v>
      </c>
    </row>
    <row r="19" spans="1:6" x14ac:dyDescent="0.35">
      <c r="A19" s="72">
        <f t="shared" si="0"/>
        <v>13</v>
      </c>
      <c r="B19" s="52" t="s">
        <v>112</v>
      </c>
      <c r="C19" s="49"/>
      <c r="D19" t="s">
        <v>48</v>
      </c>
    </row>
    <row r="20" spans="1:6" x14ac:dyDescent="0.35">
      <c r="A20" s="72">
        <f t="shared" si="0"/>
        <v>14</v>
      </c>
      <c r="B20" s="52" t="s">
        <v>113</v>
      </c>
      <c r="C20" s="49"/>
      <c r="D20" t="s">
        <v>48</v>
      </c>
    </row>
    <row r="21" spans="1:6" x14ac:dyDescent="0.35">
      <c r="A21" s="72">
        <f t="shared" si="0"/>
        <v>15</v>
      </c>
      <c r="B21" s="52" t="s">
        <v>114</v>
      </c>
      <c r="C21" s="49"/>
      <c r="D21" t="s">
        <v>48</v>
      </c>
    </row>
    <row r="22" spans="1:6" x14ac:dyDescent="0.35">
      <c r="A22" s="72">
        <f t="shared" si="0"/>
        <v>16</v>
      </c>
      <c r="B22" s="51" t="s">
        <v>115</v>
      </c>
      <c r="C22" s="50">
        <f>SUM(C12:C21)</f>
        <v>0</v>
      </c>
      <c r="D22" t="s">
        <v>51</v>
      </c>
      <c r="E22" s="57">
        <f>+C22/$C$5</f>
        <v>0</v>
      </c>
      <c r="F22" s="56" t="e">
        <f>+C22/$C$9</f>
        <v>#DIV/0!</v>
      </c>
    </row>
    <row r="23" spans="1:6" x14ac:dyDescent="0.35">
      <c r="A23" s="72">
        <f t="shared" si="0"/>
        <v>17</v>
      </c>
      <c r="C23" s="43"/>
    </row>
    <row r="24" spans="1:6" x14ac:dyDescent="0.35">
      <c r="A24" s="72">
        <f t="shared" si="0"/>
        <v>18</v>
      </c>
      <c r="B24" s="47" t="s">
        <v>104</v>
      </c>
      <c r="C24" s="43"/>
    </row>
    <row r="25" spans="1:6" x14ac:dyDescent="0.35">
      <c r="A25" s="72">
        <f t="shared" si="0"/>
        <v>19</v>
      </c>
      <c r="B25" t="s">
        <v>57</v>
      </c>
      <c r="C25" s="49"/>
      <c r="D25" t="s">
        <v>48</v>
      </c>
    </row>
    <row r="26" spans="1:6" x14ac:dyDescent="0.35">
      <c r="A26" s="72">
        <f t="shared" si="0"/>
        <v>20</v>
      </c>
      <c r="B26" t="s">
        <v>58</v>
      </c>
      <c r="C26" s="49"/>
      <c r="D26" t="s">
        <v>48</v>
      </c>
    </row>
    <row r="27" spans="1:6" x14ac:dyDescent="0.35">
      <c r="A27" s="72">
        <f t="shared" si="0"/>
        <v>21</v>
      </c>
      <c r="B27" t="s">
        <v>59</v>
      </c>
      <c r="C27" s="49"/>
      <c r="D27" t="s">
        <v>48</v>
      </c>
    </row>
    <row r="28" spans="1:6" x14ac:dyDescent="0.35">
      <c r="A28" s="72">
        <f t="shared" si="0"/>
        <v>22</v>
      </c>
      <c r="B28" t="s">
        <v>60</v>
      </c>
      <c r="C28" s="49"/>
      <c r="D28" t="s">
        <v>48</v>
      </c>
    </row>
    <row r="29" spans="1:6" x14ac:dyDescent="0.35">
      <c r="A29" s="72">
        <f t="shared" si="0"/>
        <v>23</v>
      </c>
      <c r="B29" s="52" t="s">
        <v>116</v>
      </c>
      <c r="C29" s="49"/>
      <c r="D29" t="s">
        <v>48</v>
      </c>
    </row>
    <row r="30" spans="1:6" x14ac:dyDescent="0.35">
      <c r="A30" s="72">
        <f t="shared" si="0"/>
        <v>24</v>
      </c>
      <c r="B30" s="52" t="s">
        <v>117</v>
      </c>
      <c r="C30" s="49"/>
      <c r="D30" t="s">
        <v>48</v>
      </c>
    </row>
    <row r="31" spans="1:6" x14ac:dyDescent="0.35">
      <c r="A31" s="72">
        <f t="shared" si="0"/>
        <v>25</v>
      </c>
      <c r="B31" s="52" t="s">
        <v>118</v>
      </c>
      <c r="C31" s="49"/>
      <c r="D31" t="s">
        <v>48</v>
      </c>
    </row>
    <row r="32" spans="1:6" x14ac:dyDescent="0.35">
      <c r="A32" s="72">
        <f t="shared" si="0"/>
        <v>26</v>
      </c>
      <c r="B32" s="52" t="s">
        <v>119</v>
      </c>
      <c r="C32" s="49"/>
      <c r="D32" t="s">
        <v>48</v>
      </c>
    </row>
    <row r="33" spans="1:6" ht="16" customHeight="1" x14ac:dyDescent="0.35">
      <c r="A33" s="72">
        <f t="shared" si="0"/>
        <v>27</v>
      </c>
      <c r="B33" s="51" t="s">
        <v>120</v>
      </c>
      <c r="C33" s="50">
        <f>SUM(C24:C32)</f>
        <v>0</v>
      </c>
      <c r="D33" t="s">
        <v>51</v>
      </c>
      <c r="E33" s="57">
        <f>+C33/$C$5</f>
        <v>0</v>
      </c>
      <c r="F33" s="56" t="e">
        <f>+C33/$C$9</f>
        <v>#DIV/0!</v>
      </c>
    </row>
    <row r="34" spans="1:6" ht="16" customHeight="1" x14ac:dyDescent="0.35">
      <c r="A34" s="72">
        <f t="shared" si="0"/>
        <v>28</v>
      </c>
      <c r="B34" s="46"/>
      <c r="C34" s="46"/>
    </row>
    <row r="35" spans="1:6" x14ac:dyDescent="0.35">
      <c r="A35" s="72">
        <f t="shared" si="0"/>
        <v>29</v>
      </c>
      <c r="B35" s="47" t="s">
        <v>61</v>
      </c>
      <c r="C35" s="43"/>
    </row>
    <row r="36" spans="1:6" x14ac:dyDescent="0.35">
      <c r="A36" s="72">
        <f t="shared" si="0"/>
        <v>30</v>
      </c>
      <c r="B36" t="s">
        <v>61</v>
      </c>
      <c r="C36" s="49"/>
      <c r="D36" t="s">
        <v>48</v>
      </c>
    </row>
    <row r="37" spans="1:6" x14ac:dyDescent="0.35">
      <c r="A37" s="72">
        <f t="shared" si="0"/>
        <v>31</v>
      </c>
      <c r="B37" t="s">
        <v>62</v>
      </c>
      <c r="C37" s="49"/>
      <c r="D37" t="s">
        <v>48</v>
      </c>
    </row>
    <row r="38" spans="1:6" x14ac:dyDescent="0.35">
      <c r="A38" s="72">
        <f t="shared" si="0"/>
        <v>32</v>
      </c>
      <c r="B38" s="52" t="s">
        <v>121</v>
      </c>
      <c r="C38" s="49"/>
      <c r="D38" t="s">
        <v>48</v>
      </c>
    </row>
    <row r="39" spans="1:6" x14ac:dyDescent="0.35">
      <c r="A39" s="72">
        <f t="shared" si="0"/>
        <v>33</v>
      </c>
      <c r="B39" s="52" t="s">
        <v>122</v>
      </c>
      <c r="C39" s="49"/>
      <c r="D39" t="s">
        <v>48</v>
      </c>
    </row>
    <row r="40" spans="1:6" x14ac:dyDescent="0.35">
      <c r="A40" s="72">
        <f t="shared" si="0"/>
        <v>34</v>
      </c>
      <c r="B40" s="52" t="s">
        <v>123</v>
      </c>
      <c r="C40" s="49"/>
      <c r="D40" t="s">
        <v>48</v>
      </c>
    </row>
    <row r="41" spans="1:6" x14ac:dyDescent="0.35">
      <c r="A41" s="72">
        <f t="shared" si="0"/>
        <v>35</v>
      </c>
      <c r="B41" s="52" t="s">
        <v>124</v>
      </c>
      <c r="C41" s="49"/>
      <c r="D41" t="s">
        <v>48</v>
      </c>
    </row>
    <row r="42" spans="1:6" x14ac:dyDescent="0.35">
      <c r="A42" s="72">
        <f t="shared" si="0"/>
        <v>36</v>
      </c>
      <c r="B42" s="51" t="s">
        <v>125</v>
      </c>
      <c r="C42" s="50">
        <f>SUM(C36:C41)</f>
        <v>0</v>
      </c>
      <c r="D42" t="s">
        <v>51</v>
      </c>
      <c r="E42" s="57">
        <f>+C42/$C$5</f>
        <v>0</v>
      </c>
      <c r="F42" s="56" t="e">
        <f>+C42/$C$9</f>
        <v>#DIV/0!</v>
      </c>
    </row>
    <row r="43" spans="1:6" x14ac:dyDescent="0.35">
      <c r="A43" s="72">
        <f t="shared" si="0"/>
        <v>37</v>
      </c>
      <c r="C43" s="43"/>
    </row>
    <row r="44" spans="1:6" x14ac:dyDescent="0.35">
      <c r="A44" s="72">
        <f t="shared" si="0"/>
        <v>38</v>
      </c>
      <c r="B44" s="47" t="s">
        <v>105</v>
      </c>
      <c r="C44" s="43"/>
    </row>
    <row r="45" spans="1:6" x14ac:dyDescent="0.35">
      <c r="A45" s="72">
        <f t="shared" si="0"/>
        <v>39</v>
      </c>
      <c r="B45" t="s">
        <v>63</v>
      </c>
      <c r="C45" s="49"/>
      <c r="D45" t="s">
        <v>48</v>
      </c>
    </row>
    <row r="46" spans="1:6" x14ac:dyDescent="0.35">
      <c r="A46" s="72">
        <f t="shared" si="0"/>
        <v>40</v>
      </c>
      <c r="B46" t="s">
        <v>64</v>
      </c>
      <c r="C46" s="49"/>
      <c r="D46" t="s">
        <v>48</v>
      </c>
    </row>
    <row r="47" spans="1:6" x14ac:dyDescent="0.35">
      <c r="A47" s="72">
        <f t="shared" si="0"/>
        <v>41</v>
      </c>
      <c r="B47" t="s">
        <v>65</v>
      </c>
      <c r="C47" s="49"/>
      <c r="D47" t="s">
        <v>48</v>
      </c>
    </row>
    <row r="48" spans="1:6" x14ac:dyDescent="0.35">
      <c r="A48" s="72">
        <f t="shared" si="0"/>
        <v>42</v>
      </c>
      <c r="B48" t="s">
        <v>66</v>
      </c>
      <c r="C48" s="49"/>
      <c r="D48" t="s">
        <v>48</v>
      </c>
    </row>
    <row r="49" spans="1:6" x14ac:dyDescent="0.35">
      <c r="A49" s="72">
        <f t="shared" si="0"/>
        <v>43</v>
      </c>
      <c r="B49" t="s">
        <v>67</v>
      </c>
      <c r="C49" s="49"/>
      <c r="D49" t="s">
        <v>48</v>
      </c>
    </row>
    <row r="50" spans="1:6" x14ac:dyDescent="0.35">
      <c r="A50" s="72">
        <f t="shared" si="0"/>
        <v>44</v>
      </c>
      <c r="B50" t="s">
        <v>68</v>
      </c>
      <c r="C50" s="49"/>
      <c r="D50" t="s">
        <v>48</v>
      </c>
    </row>
    <row r="51" spans="1:6" x14ac:dyDescent="0.35">
      <c r="A51" s="72">
        <f t="shared" si="0"/>
        <v>45</v>
      </c>
      <c r="B51" s="52" t="s">
        <v>126</v>
      </c>
      <c r="C51" s="49"/>
      <c r="D51" t="s">
        <v>48</v>
      </c>
    </row>
    <row r="52" spans="1:6" x14ac:dyDescent="0.35">
      <c r="A52" s="72">
        <f t="shared" si="0"/>
        <v>46</v>
      </c>
      <c r="B52" s="52" t="s">
        <v>127</v>
      </c>
      <c r="C52" s="49"/>
      <c r="D52" t="s">
        <v>48</v>
      </c>
    </row>
    <row r="53" spans="1:6" x14ac:dyDescent="0.35">
      <c r="A53" s="72">
        <f t="shared" si="0"/>
        <v>47</v>
      </c>
      <c r="B53" s="52" t="s">
        <v>128</v>
      </c>
      <c r="C53" s="49"/>
      <c r="D53" t="s">
        <v>48</v>
      </c>
    </row>
    <row r="54" spans="1:6" x14ac:dyDescent="0.35">
      <c r="A54" s="72">
        <f t="shared" si="0"/>
        <v>48</v>
      </c>
      <c r="B54" s="52" t="s">
        <v>129</v>
      </c>
      <c r="C54" s="49"/>
      <c r="D54" t="s">
        <v>48</v>
      </c>
    </row>
    <row r="55" spans="1:6" x14ac:dyDescent="0.35">
      <c r="A55" s="72">
        <f t="shared" si="0"/>
        <v>49</v>
      </c>
      <c r="B55" s="51" t="s">
        <v>130</v>
      </c>
      <c r="C55" s="50">
        <f>SUM(C45:C54)</f>
        <v>0</v>
      </c>
      <c r="D55" t="s">
        <v>51</v>
      </c>
      <c r="E55" s="57">
        <f>+C55/$C$5</f>
        <v>0</v>
      </c>
      <c r="F55" s="56" t="e">
        <f>+C55/$C$9</f>
        <v>#DIV/0!</v>
      </c>
    </row>
    <row r="56" spans="1:6" x14ac:dyDescent="0.35">
      <c r="A56" s="72">
        <f t="shared" si="0"/>
        <v>50</v>
      </c>
      <c r="C56" s="43"/>
    </row>
    <row r="57" spans="1:6" x14ac:dyDescent="0.35">
      <c r="A57" s="72">
        <f t="shared" si="0"/>
        <v>51</v>
      </c>
      <c r="B57" s="47" t="s">
        <v>106</v>
      </c>
      <c r="C57" s="43"/>
    </row>
    <row r="58" spans="1:6" x14ac:dyDescent="0.35">
      <c r="A58" s="72">
        <f t="shared" si="0"/>
        <v>52</v>
      </c>
      <c r="B58" t="s">
        <v>70</v>
      </c>
      <c r="C58" s="49"/>
      <c r="D58" t="s">
        <v>48</v>
      </c>
    </row>
    <row r="59" spans="1:6" x14ac:dyDescent="0.35">
      <c r="A59" s="72">
        <f t="shared" si="0"/>
        <v>53</v>
      </c>
      <c r="B59" t="s">
        <v>72</v>
      </c>
      <c r="C59" s="49"/>
      <c r="D59" t="s">
        <v>48</v>
      </c>
    </row>
    <row r="60" spans="1:6" x14ac:dyDescent="0.35">
      <c r="A60" s="72">
        <f t="shared" si="0"/>
        <v>54</v>
      </c>
      <c r="B60" t="s">
        <v>73</v>
      </c>
      <c r="C60" s="49"/>
      <c r="D60" t="s">
        <v>48</v>
      </c>
    </row>
    <row r="61" spans="1:6" x14ac:dyDescent="0.35">
      <c r="A61" s="72">
        <f t="shared" si="0"/>
        <v>55</v>
      </c>
      <c r="B61" t="s">
        <v>74</v>
      </c>
      <c r="C61" s="49"/>
      <c r="D61" t="s">
        <v>48</v>
      </c>
    </row>
    <row r="62" spans="1:6" x14ac:dyDescent="0.35">
      <c r="A62" s="72">
        <f t="shared" si="0"/>
        <v>56</v>
      </c>
      <c r="B62" t="s">
        <v>75</v>
      </c>
      <c r="C62" s="49"/>
      <c r="D62" t="s">
        <v>48</v>
      </c>
    </row>
    <row r="63" spans="1:6" x14ac:dyDescent="0.35">
      <c r="A63" s="72">
        <f t="shared" si="0"/>
        <v>57</v>
      </c>
      <c r="B63" t="s">
        <v>76</v>
      </c>
      <c r="C63" s="49"/>
      <c r="D63" t="s">
        <v>48</v>
      </c>
    </row>
    <row r="64" spans="1:6" x14ac:dyDescent="0.35">
      <c r="A64" s="72">
        <f t="shared" si="0"/>
        <v>58</v>
      </c>
      <c r="B64" t="s">
        <v>77</v>
      </c>
      <c r="C64" s="49"/>
      <c r="D64" t="s">
        <v>48</v>
      </c>
    </row>
    <row r="65" spans="1:6" x14ac:dyDescent="0.35">
      <c r="A65" s="72">
        <f t="shared" si="0"/>
        <v>59</v>
      </c>
      <c r="B65" t="s">
        <v>78</v>
      </c>
      <c r="C65" s="49"/>
      <c r="D65" t="s">
        <v>48</v>
      </c>
    </row>
    <row r="66" spans="1:6" x14ac:dyDescent="0.35">
      <c r="A66" s="72">
        <f t="shared" si="0"/>
        <v>60</v>
      </c>
      <c r="B66" t="s">
        <v>79</v>
      </c>
      <c r="C66" s="49"/>
      <c r="D66" t="s">
        <v>48</v>
      </c>
    </row>
    <row r="67" spans="1:6" x14ac:dyDescent="0.35">
      <c r="A67" s="72">
        <f t="shared" si="0"/>
        <v>61</v>
      </c>
      <c r="B67" t="s">
        <v>80</v>
      </c>
      <c r="C67" s="49"/>
      <c r="D67" t="s">
        <v>48</v>
      </c>
    </row>
    <row r="68" spans="1:6" x14ac:dyDescent="0.35">
      <c r="A68" s="72">
        <f t="shared" si="0"/>
        <v>62</v>
      </c>
      <c r="B68" t="s">
        <v>81</v>
      </c>
      <c r="C68" s="49"/>
      <c r="D68" t="s">
        <v>48</v>
      </c>
    </row>
    <row r="69" spans="1:6" x14ac:dyDescent="0.35">
      <c r="A69" s="72">
        <f t="shared" si="0"/>
        <v>63</v>
      </c>
      <c r="B69" t="s">
        <v>82</v>
      </c>
      <c r="C69" s="49"/>
      <c r="D69" t="s">
        <v>48</v>
      </c>
    </row>
    <row r="70" spans="1:6" x14ac:dyDescent="0.35">
      <c r="A70" s="72">
        <f t="shared" si="0"/>
        <v>64</v>
      </c>
      <c r="B70" t="s">
        <v>83</v>
      </c>
      <c r="C70" s="49"/>
      <c r="D70" t="s">
        <v>48</v>
      </c>
    </row>
    <row r="71" spans="1:6" x14ac:dyDescent="0.35">
      <c r="A71" s="72">
        <f t="shared" si="0"/>
        <v>65</v>
      </c>
      <c r="B71" t="s">
        <v>84</v>
      </c>
      <c r="C71" s="49"/>
      <c r="D71" t="s">
        <v>48</v>
      </c>
    </row>
    <row r="72" spans="1:6" x14ac:dyDescent="0.35">
      <c r="A72" s="72">
        <f t="shared" si="0"/>
        <v>66</v>
      </c>
      <c r="B72" t="s">
        <v>85</v>
      </c>
      <c r="C72" s="49"/>
      <c r="D72" t="s">
        <v>48</v>
      </c>
    </row>
    <row r="73" spans="1:6" x14ac:dyDescent="0.35">
      <c r="A73" s="72">
        <f t="shared" si="0"/>
        <v>67</v>
      </c>
      <c r="B73" s="52" t="s">
        <v>131</v>
      </c>
      <c r="C73" s="49"/>
      <c r="D73" t="s">
        <v>48</v>
      </c>
    </row>
    <row r="74" spans="1:6" x14ac:dyDescent="0.35">
      <c r="A74" s="72">
        <f t="shared" si="0"/>
        <v>68</v>
      </c>
      <c r="B74" s="52" t="s">
        <v>132</v>
      </c>
      <c r="C74" s="49"/>
      <c r="D74" t="s">
        <v>48</v>
      </c>
    </row>
    <row r="75" spans="1:6" x14ac:dyDescent="0.35">
      <c r="A75" s="72">
        <f t="shared" si="0"/>
        <v>69</v>
      </c>
      <c r="B75" s="52" t="s">
        <v>133</v>
      </c>
      <c r="C75" s="49"/>
      <c r="D75" t="s">
        <v>48</v>
      </c>
    </row>
    <row r="76" spans="1:6" x14ac:dyDescent="0.35">
      <c r="A76" s="72">
        <f t="shared" si="0"/>
        <v>70</v>
      </c>
      <c r="B76" s="52" t="s">
        <v>134</v>
      </c>
      <c r="C76" s="49"/>
      <c r="D76" t="s">
        <v>48</v>
      </c>
    </row>
    <row r="77" spans="1:6" x14ac:dyDescent="0.35">
      <c r="A77" s="72">
        <f t="shared" si="0"/>
        <v>71</v>
      </c>
      <c r="B77" s="51" t="s">
        <v>135</v>
      </c>
      <c r="C77" s="50">
        <f>SUM(C58:C76)</f>
        <v>0</v>
      </c>
      <c r="D77" t="s">
        <v>51</v>
      </c>
      <c r="E77" s="57">
        <f>+C77/$C$5</f>
        <v>0</v>
      </c>
      <c r="F77" s="56" t="e">
        <f>+C77/$C$9</f>
        <v>#DIV/0!</v>
      </c>
    </row>
    <row r="78" spans="1:6" x14ac:dyDescent="0.35">
      <c r="A78" s="72">
        <f t="shared" si="0"/>
        <v>72</v>
      </c>
      <c r="C78" s="43"/>
    </row>
    <row r="79" spans="1:6" x14ac:dyDescent="0.35">
      <c r="A79" s="72">
        <f t="shared" si="0"/>
        <v>73</v>
      </c>
      <c r="B79" s="47" t="s">
        <v>107</v>
      </c>
      <c r="C79" s="43"/>
    </row>
    <row r="80" spans="1:6" x14ac:dyDescent="0.35">
      <c r="A80" s="72">
        <f t="shared" si="0"/>
        <v>74</v>
      </c>
      <c r="B80" t="s">
        <v>69</v>
      </c>
      <c r="C80" s="49"/>
      <c r="D80" t="s">
        <v>48</v>
      </c>
    </row>
    <row r="81" spans="1:6" x14ac:dyDescent="0.35">
      <c r="A81" s="72">
        <f t="shared" si="0"/>
        <v>75</v>
      </c>
      <c r="B81" t="s">
        <v>71</v>
      </c>
      <c r="C81" s="49"/>
      <c r="D81" t="s">
        <v>48</v>
      </c>
    </row>
    <row r="82" spans="1:6" x14ac:dyDescent="0.35">
      <c r="A82" s="72">
        <f t="shared" si="0"/>
        <v>76</v>
      </c>
      <c r="B82" t="s">
        <v>108</v>
      </c>
      <c r="C82" s="49"/>
      <c r="D82" t="s">
        <v>48</v>
      </c>
    </row>
    <row r="83" spans="1:6" x14ac:dyDescent="0.35">
      <c r="A83" s="72">
        <f t="shared" si="0"/>
        <v>77</v>
      </c>
      <c r="B83" t="s">
        <v>109</v>
      </c>
      <c r="C83" s="49"/>
      <c r="D83" t="s">
        <v>48</v>
      </c>
    </row>
    <row r="84" spans="1:6" x14ac:dyDescent="0.35">
      <c r="A84" s="72">
        <f t="shared" si="0"/>
        <v>78</v>
      </c>
      <c r="B84" s="52" t="s">
        <v>136</v>
      </c>
      <c r="C84" s="49"/>
      <c r="D84" t="s">
        <v>48</v>
      </c>
    </row>
    <row r="85" spans="1:6" x14ac:dyDescent="0.35">
      <c r="A85" s="72">
        <f t="shared" si="0"/>
        <v>79</v>
      </c>
      <c r="B85" s="52" t="s">
        <v>137</v>
      </c>
      <c r="C85" s="49"/>
      <c r="D85" t="s">
        <v>48</v>
      </c>
    </row>
    <row r="86" spans="1:6" x14ac:dyDescent="0.35">
      <c r="A86" s="72">
        <f t="shared" si="0"/>
        <v>80</v>
      </c>
      <c r="B86" s="52" t="s">
        <v>138</v>
      </c>
      <c r="C86" s="49"/>
      <c r="D86" t="s">
        <v>48</v>
      </c>
    </row>
    <row r="87" spans="1:6" x14ac:dyDescent="0.35">
      <c r="A87" s="72">
        <f t="shared" si="0"/>
        <v>81</v>
      </c>
      <c r="B87" s="52" t="s">
        <v>139</v>
      </c>
      <c r="C87" s="49"/>
      <c r="D87" t="s">
        <v>48</v>
      </c>
    </row>
    <row r="88" spans="1:6" x14ac:dyDescent="0.35">
      <c r="A88" s="72">
        <f t="shared" si="0"/>
        <v>82</v>
      </c>
      <c r="B88" s="51" t="s">
        <v>140</v>
      </c>
      <c r="C88" s="50">
        <f>SUM(C79:C87)</f>
        <v>0</v>
      </c>
      <c r="D88" t="s">
        <v>51</v>
      </c>
      <c r="E88" s="57">
        <f>+C88/$C$5</f>
        <v>0</v>
      </c>
      <c r="F88" s="56" t="e">
        <f>+C88/$C$9</f>
        <v>#DIV/0!</v>
      </c>
    </row>
    <row r="89" spans="1:6" x14ac:dyDescent="0.35">
      <c r="A89" s="72">
        <f t="shared" si="0"/>
        <v>83</v>
      </c>
      <c r="C89" s="43"/>
    </row>
    <row r="90" spans="1:6" x14ac:dyDescent="0.35">
      <c r="A90" s="72">
        <f t="shared" si="0"/>
        <v>84</v>
      </c>
      <c r="B90" s="44" t="s">
        <v>86</v>
      </c>
      <c r="C90" s="45">
        <f>SUM(C88,C77,C55,C42,C33,C22)</f>
        <v>0</v>
      </c>
      <c r="D90" t="s">
        <v>51</v>
      </c>
      <c r="E90" s="57">
        <f>+C90/$C$5</f>
        <v>0</v>
      </c>
      <c r="F90" s="56" t="e">
        <f>+C90/$C$9</f>
        <v>#DIV/0!</v>
      </c>
    </row>
    <row r="91" spans="1:6" x14ac:dyDescent="0.35">
      <c r="A91" s="72">
        <f t="shared" si="0"/>
        <v>85</v>
      </c>
      <c r="B91" s="44" t="s">
        <v>87</v>
      </c>
      <c r="C91" s="45">
        <f>+C9-C90</f>
        <v>0</v>
      </c>
      <c r="D91" t="s">
        <v>51</v>
      </c>
      <c r="E91" s="57">
        <f>+C91/$C$5</f>
        <v>0</v>
      </c>
      <c r="F91" s="56" t="e">
        <f>+C91/$C$9</f>
        <v>#DIV/0!</v>
      </c>
    </row>
    <row r="92" spans="1:6" x14ac:dyDescent="0.35">
      <c r="A92" s="72">
        <f t="shared" si="0"/>
        <v>86</v>
      </c>
      <c r="C92" s="43"/>
      <c r="E92" s="56"/>
    </row>
    <row r="93" spans="1:6" x14ac:dyDescent="0.35">
      <c r="A93" s="72">
        <f t="shared" si="0"/>
        <v>87</v>
      </c>
      <c r="B93" s="47" t="s">
        <v>110</v>
      </c>
      <c r="C93" s="43"/>
    </row>
    <row r="94" spans="1:6" x14ac:dyDescent="0.35">
      <c r="A94" s="72">
        <f t="shared" si="0"/>
        <v>88</v>
      </c>
      <c r="B94" t="s">
        <v>88</v>
      </c>
      <c r="C94" s="49"/>
      <c r="D94" t="s">
        <v>48</v>
      </c>
      <c r="E94" s="57">
        <f t="shared" ref="E94:E108" si="1">+C94/$C$5</f>
        <v>0</v>
      </c>
    </row>
    <row r="95" spans="1:6" x14ac:dyDescent="0.35">
      <c r="A95" s="72">
        <f t="shared" si="0"/>
        <v>89</v>
      </c>
      <c r="B95" t="s">
        <v>89</v>
      </c>
      <c r="C95" s="49"/>
      <c r="D95" t="s">
        <v>48</v>
      </c>
      <c r="E95" s="57">
        <f t="shared" si="1"/>
        <v>0</v>
      </c>
    </row>
    <row r="96" spans="1:6" x14ac:dyDescent="0.35">
      <c r="A96" s="72">
        <f t="shared" si="0"/>
        <v>90</v>
      </c>
      <c r="B96" t="s">
        <v>90</v>
      </c>
      <c r="C96" s="49"/>
      <c r="D96" t="s">
        <v>48</v>
      </c>
      <c r="E96" s="57">
        <f t="shared" si="1"/>
        <v>0</v>
      </c>
    </row>
    <row r="97" spans="1:5" x14ac:dyDescent="0.35">
      <c r="A97" s="72">
        <f t="shared" si="0"/>
        <v>91</v>
      </c>
      <c r="B97" t="s">
        <v>91</v>
      </c>
      <c r="C97" s="49"/>
      <c r="D97" t="s">
        <v>48</v>
      </c>
      <c r="E97" s="57">
        <f t="shared" si="1"/>
        <v>0</v>
      </c>
    </row>
    <row r="98" spans="1:5" x14ac:dyDescent="0.35">
      <c r="A98" s="72">
        <f t="shared" si="0"/>
        <v>92</v>
      </c>
      <c r="B98" t="s">
        <v>92</v>
      </c>
      <c r="C98" s="49"/>
      <c r="D98" t="s">
        <v>48</v>
      </c>
      <c r="E98" s="57">
        <f t="shared" si="1"/>
        <v>0</v>
      </c>
    </row>
    <row r="99" spans="1:5" x14ac:dyDescent="0.35">
      <c r="A99" s="72">
        <f t="shared" si="0"/>
        <v>93</v>
      </c>
      <c r="B99" t="s">
        <v>93</v>
      </c>
      <c r="C99" s="49"/>
      <c r="D99" t="s">
        <v>48</v>
      </c>
      <c r="E99" s="57">
        <f t="shared" si="1"/>
        <v>0</v>
      </c>
    </row>
    <row r="100" spans="1:5" x14ac:dyDescent="0.35">
      <c r="A100" s="72">
        <f t="shared" si="0"/>
        <v>94</v>
      </c>
      <c r="B100" t="s">
        <v>94</v>
      </c>
      <c r="C100" s="49"/>
      <c r="D100" t="s">
        <v>48</v>
      </c>
      <c r="E100" s="57">
        <f t="shared" si="1"/>
        <v>0</v>
      </c>
    </row>
    <row r="101" spans="1:5" x14ac:dyDescent="0.35">
      <c r="A101" s="72">
        <f t="shared" si="0"/>
        <v>95</v>
      </c>
      <c r="B101" t="s">
        <v>95</v>
      </c>
      <c r="C101" s="49"/>
      <c r="D101" t="s">
        <v>48</v>
      </c>
      <c r="E101" s="57">
        <f t="shared" si="1"/>
        <v>0</v>
      </c>
    </row>
    <row r="102" spans="1:5" x14ac:dyDescent="0.35">
      <c r="A102" s="72">
        <f t="shared" si="0"/>
        <v>96</v>
      </c>
      <c r="B102" t="s">
        <v>96</v>
      </c>
      <c r="C102" s="49"/>
      <c r="D102" t="s">
        <v>48</v>
      </c>
      <c r="E102" s="57">
        <f t="shared" si="1"/>
        <v>0</v>
      </c>
    </row>
    <row r="103" spans="1:5" x14ac:dyDescent="0.35">
      <c r="A103" s="72">
        <f t="shared" si="0"/>
        <v>97</v>
      </c>
      <c r="B103" t="s">
        <v>97</v>
      </c>
      <c r="C103" s="49"/>
      <c r="D103" t="s">
        <v>48</v>
      </c>
      <c r="E103" s="57">
        <f t="shared" si="1"/>
        <v>0</v>
      </c>
    </row>
    <row r="104" spans="1:5" x14ac:dyDescent="0.35">
      <c r="A104" s="72">
        <f t="shared" si="0"/>
        <v>98</v>
      </c>
      <c r="B104" t="s">
        <v>98</v>
      </c>
      <c r="C104" s="49"/>
      <c r="D104" t="s">
        <v>48</v>
      </c>
      <c r="E104" s="57">
        <f t="shared" si="1"/>
        <v>0</v>
      </c>
    </row>
    <row r="105" spans="1:5" x14ac:dyDescent="0.35">
      <c r="A105" s="72">
        <f t="shared" si="0"/>
        <v>99</v>
      </c>
      <c r="B105" s="52" t="s">
        <v>141</v>
      </c>
      <c r="C105" s="49"/>
      <c r="D105" t="s">
        <v>48</v>
      </c>
      <c r="E105" s="57">
        <f t="shared" si="1"/>
        <v>0</v>
      </c>
    </row>
    <row r="106" spans="1:5" x14ac:dyDescent="0.35">
      <c r="A106" s="72">
        <f t="shared" si="0"/>
        <v>100</v>
      </c>
      <c r="B106" s="52" t="s">
        <v>141</v>
      </c>
      <c r="C106" s="49"/>
      <c r="D106" t="s">
        <v>48</v>
      </c>
      <c r="E106" s="57">
        <f t="shared" si="1"/>
        <v>0</v>
      </c>
    </row>
    <row r="107" spans="1:5" x14ac:dyDescent="0.35">
      <c r="A107" s="72">
        <f t="shared" si="0"/>
        <v>101</v>
      </c>
      <c r="B107" s="52" t="s">
        <v>141</v>
      </c>
      <c r="C107" s="49"/>
      <c r="D107" t="s">
        <v>48</v>
      </c>
      <c r="E107" s="57">
        <f t="shared" si="1"/>
        <v>0</v>
      </c>
    </row>
    <row r="108" spans="1:5" x14ac:dyDescent="0.35">
      <c r="A108" s="72">
        <f t="shared" si="0"/>
        <v>102</v>
      </c>
      <c r="B108" s="51" t="s">
        <v>99</v>
      </c>
      <c r="C108" s="50">
        <f>SUM(C94:C107)</f>
        <v>0</v>
      </c>
      <c r="D108" t="s">
        <v>51</v>
      </c>
      <c r="E108" s="57">
        <f t="shared" si="1"/>
        <v>0</v>
      </c>
    </row>
    <row r="109" spans="1:5" x14ac:dyDescent="0.35">
      <c r="A109" s="72">
        <f t="shared" si="0"/>
        <v>103</v>
      </c>
    </row>
    <row r="110" spans="1:5" x14ac:dyDescent="0.35">
      <c r="A110" s="72">
        <f t="shared" ref="A110:A120" si="2">+A109+1</f>
        <v>104</v>
      </c>
      <c r="C110" s="43"/>
    </row>
    <row r="111" spans="1:5" x14ac:dyDescent="0.35">
      <c r="A111" s="72">
        <f t="shared" si="2"/>
        <v>105</v>
      </c>
      <c r="B111" t="s">
        <v>100</v>
      </c>
      <c r="C111" s="49"/>
      <c r="D111" t="s">
        <v>101</v>
      </c>
      <c r="E111" s="57">
        <f>+C111/$C$5</f>
        <v>0</v>
      </c>
    </row>
    <row r="112" spans="1:5" x14ac:dyDescent="0.35">
      <c r="A112" s="72">
        <f t="shared" si="2"/>
        <v>106</v>
      </c>
      <c r="C112" s="43"/>
    </row>
    <row r="113" spans="1:4" ht="26.5" x14ac:dyDescent="0.35">
      <c r="A113" s="72">
        <f t="shared" si="2"/>
        <v>107</v>
      </c>
      <c r="C113" s="62" t="s">
        <v>157</v>
      </c>
    </row>
    <row r="114" spans="1:4" x14ac:dyDescent="0.35">
      <c r="A114" s="72">
        <f t="shared" si="2"/>
        <v>108</v>
      </c>
      <c r="B114" s="42" t="s">
        <v>150</v>
      </c>
    </row>
    <row r="115" spans="1:4" x14ac:dyDescent="0.35">
      <c r="A115" s="72">
        <f t="shared" si="2"/>
        <v>109</v>
      </c>
      <c r="B115" s="48" t="s">
        <v>151</v>
      </c>
      <c r="C115" s="60"/>
      <c r="D115" t="s">
        <v>101</v>
      </c>
    </row>
    <row r="116" spans="1:4" x14ac:dyDescent="0.35">
      <c r="A116" s="72">
        <f t="shared" si="2"/>
        <v>110</v>
      </c>
      <c r="B116" s="48" t="s">
        <v>152</v>
      </c>
      <c r="C116" s="60"/>
      <c r="D116" t="s">
        <v>101</v>
      </c>
    </row>
    <row r="117" spans="1:4" x14ac:dyDescent="0.35">
      <c r="A117" s="72">
        <f t="shared" si="2"/>
        <v>111</v>
      </c>
      <c r="B117" s="48" t="s">
        <v>153</v>
      </c>
      <c r="C117" s="60"/>
      <c r="D117" t="s">
        <v>101</v>
      </c>
    </row>
    <row r="118" spans="1:4" x14ac:dyDescent="0.35">
      <c r="A118" s="72">
        <f t="shared" si="2"/>
        <v>112</v>
      </c>
      <c r="B118" s="48" t="s">
        <v>154</v>
      </c>
      <c r="C118" s="60"/>
      <c r="D118" t="s">
        <v>101</v>
      </c>
    </row>
    <row r="119" spans="1:4" x14ac:dyDescent="0.35">
      <c r="A119" s="72">
        <f t="shared" si="2"/>
        <v>113</v>
      </c>
      <c r="B119" s="48" t="s">
        <v>155</v>
      </c>
      <c r="C119" s="60"/>
      <c r="D119" t="s">
        <v>101</v>
      </c>
    </row>
    <row r="120" spans="1:4" x14ac:dyDescent="0.35">
      <c r="A120" s="72">
        <f t="shared" si="2"/>
        <v>114</v>
      </c>
      <c r="B120" s="51" t="s">
        <v>156</v>
      </c>
      <c r="C120" s="61">
        <f>SUM(C115:C119)</f>
        <v>0</v>
      </c>
      <c r="D120" t="s">
        <v>51</v>
      </c>
    </row>
  </sheetData>
  <mergeCells count="2">
    <mergeCell ref="A1:D2"/>
    <mergeCell ref="A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DF218-6777-4108-B3F6-5E1FC696C2D5}">
  <sheetPr>
    <tabColor theme="6" tint="0.59999389629810485"/>
    <pageSetUpPr fitToPage="1"/>
  </sheetPr>
  <dimension ref="A1:T65"/>
  <sheetViews>
    <sheetView zoomScaleNormal="100" workbookViewId="0">
      <selection activeCell="B8" sqref="B8"/>
    </sheetView>
  </sheetViews>
  <sheetFormatPr defaultRowHeight="14.5" outlineLevelRow="1" x14ac:dyDescent="0.35"/>
  <cols>
    <col min="1" max="1" width="8.7265625" style="2"/>
    <col min="2" max="2" width="40.36328125" style="2" bestFit="1" customWidth="1"/>
    <col min="3" max="3" width="9.453125" style="2" bestFit="1" customWidth="1"/>
    <col min="4" max="4" width="10.08984375" style="2" bestFit="1" customWidth="1"/>
    <col min="5" max="16" width="10.453125" style="2" customWidth="1"/>
    <col min="17" max="17" width="26.1796875" style="2" customWidth="1"/>
    <col min="18" max="16384" width="8.7265625" style="2"/>
  </cols>
  <sheetData>
    <row r="1" spans="1:17" ht="19" thickBot="1" x14ac:dyDescent="0.5">
      <c r="A1" s="1"/>
      <c r="B1" s="97" t="s">
        <v>161</v>
      </c>
      <c r="C1" s="98"/>
    </row>
    <row r="3" spans="1:17" x14ac:dyDescent="0.35">
      <c r="D3" s="73"/>
      <c r="E3" s="2" t="s">
        <v>2</v>
      </c>
      <c r="G3" s="6"/>
    </row>
    <row r="4" spans="1:17" x14ac:dyDescent="0.35">
      <c r="D4" s="74"/>
      <c r="E4" s="2" t="s">
        <v>4</v>
      </c>
    </row>
    <row r="5" spans="1:17" x14ac:dyDescent="0.35">
      <c r="D5" s="90" t="e">
        <f>P65</f>
        <v>#DIV/0!</v>
      </c>
      <c r="E5" s="6" t="str">
        <f>CONCATENATE("Projected Cash On ",TEXT((D4+364),"mm/dd/yyyy"))</f>
        <v>Projected Cash On 12/29/1900</v>
      </c>
    </row>
    <row r="6" spans="1:17" ht="15" thickBot="1" x14ac:dyDescent="0.4">
      <c r="C6" s="69"/>
    </row>
    <row r="7" spans="1:17" x14ac:dyDescent="0.35">
      <c r="E7" s="63" t="s">
        <v>5</v>
      </c>
      <c r="F7" s="63" t="s">
        <v>5</v>
      </c>
      <c r="G7" s="63" t="s">
        <v>5</v>
      </c>
      <c r="H7" s="63" t="s">
        <v>5</v>
      </c>
      <c r="I7" s="63" t="s">
        <v>5</v>
      </c>
      <c r="J7" s="63" t="s">
        <v>5</v>
      </c>
      <c r="K7" s="63" t="s">
        <v>5</v>
      </c>
      <c r="L7" s="63" t="s">
        <v>5</v>
      </c>
      <c r="M7" s="63" t="s">
        <v>5</v>
      </c>
      <c r="N7" s="63" t="s">
        <v>5</v>
      </c>
      <c r="O7" s="63" t="s">
        <v>5</v>
      </c>
      <c r="P7" s="63" t="s">
        <v>5</v>
      </c>
      <c r="Q7" s="64"/>
    </row>
    <row r="8" spans="1:17" ht="15" thickBot="1" x14ac:dyDescent="0.4">
      <c r="E8" s="65" t="str">
        <f>CONCATENATE(TEXT($D$4,"mmm"))</f>
        <v>Jan</v>
      </c>
      <c r="F8" s="66">
        <f>DATE(YEAR($D$4),MONTH($D$4)+1,1)</f>
        <v>32</v>
      </c>
      <c r="G8" s="66">
        <f>DATE(YEAR($D$4),MONTH($D$4)+2,1)</f>
        <v>61</v>
      </c>
      <c r="H8" s="65" t="s">
        <v>6</v>
      </c>
      <c r="I8" s="66" t="s">
        <v>7</v>
      </c>
      <c r="J8" s="66" t="s">
        <v>8</v>
      </c>
      <c r="K8" s="65" t="s">
        <v>9</v>
      </c>
      <c r="L8" s="66" t="s">
        <v>10</v>
      </c>
      <c r="M8" s="66" t="s">
        <v>11</v>
      </c>
      <c r="N8" s="66" t="s">
        <v>12</v>
      </c>
      <c r="O8" s="66" t="s">
        <v>13</v>
      </c>
      <c r="P8" s="66" t="s">
        <v>14</v>
      </c>
      <c r="Q8" s="67" t="s">
        <v>15</v>
      </c>
    </row>
    <row r="9" spans="1:17" x14ac:dyDescent="0.35">
      <c r="E9" s="9" t="s">
        <v>16</v>
      </c>
      <c r="F9" s="9" t="s">
        <v>16</v>
      </c>
      <c r="G9" s="9" t="s">
        <v>16</v>
      </c>
      <c r="H9" s="9" t="s">
        <v>16</v>
      </c>
      <c r="I9" s="9" t="s">
        <v>16</v>
      </c>
      <c r="J9" s="9" t="s">
        <v>16</v>
      </c>
      <c r="K9" s="9" t="s">
        <v>16</v>
      </c>
      <c r="L9" s="9" t="s">
        <v>16</v>
      </c>
      <c r="M9" s="9" t="s">
        <v>16</v>
      </c>
      <c r="N9" s="9" t="s">
        <v>16</v>
      </c>
      <c r="O9" s="9" t="s">
        <v>16</v>
      </c>
      <c r="P9" s="9" t="s">
        <v>16</v>
      </c>
      <c r="Q9" s="10"/>
    </row>
    <row r="10" spans="1:17" ht="15" thickBot="1" x14ac:dyDescent="0.4">
      <c r="B10" s="87" t="s">
        <v>17</v>
      </c>
      <c r="C10" s="89"/>
      <c r="D10" s="89"/>
      <c r="E10" s="88">
        <f>+D3</f>
        <v>0</v>
      </c>
      <c r="F10" s="88" t="e">
        <f t="shared" ref="F10:P10" si="0">+E65</f>
        <v>#DIV/0!</v>
      </c>
      <c r="G10" s="88" t="e">
        <f t="shared" si="0"/>
        <v>#DIV/0!</v>
      </c>
      <c r="H10" s="88" t="e">
        <f t="shared" si="0"/>
        <v>#DIV/0!</v>
      </c>
      <c r="I10" s="88" t="e">
        <f t="shared" si="0"/>
        <v>#DIV/0!</v>
      </c>
      <c r="J10" s="88" t="e">
        <f t="shared" si="0"/>
        <v>#DIV/0!</v>
      </c>
      <c r="K10" s="88" t="e">
        <f t="shared" si="0"/>
        <v>#DIV/0!</v>
      </c>
      <c r="L10" s="88" t="e">
        <f t="shared" si="0"/>
        <v>#DIV/0!</v>
      </c>
      <c r="M10" s="88" t="e">
        <f t="shared" si="0"/>
        <v>#DIV/0!</v>
      </c>
      <c r="N10" s="88" t="e">
        <f t="shared" si="0"/>
        <v>#DIV/0!</v>
      </c>
      <c r="O10" s="88" t="e">
        <f t="shared" si="0"/>
        <v>#DIV/0!</v>
      </c>
      <c r="P10" s="88" t="e">
        <f t="shared" si="0"/>
        <v>#DIV/0!</v>
      </c>
      <c r="Q10" s="10"/>
    </row>
    <row r="11" spans="1:17" x14ac:dyDescent="0.35"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0"/>
    </row>
    <row r="12" spans="1:17" x14ac:dyDescent="0.35">
      <c r="B12" s="15" t="s">
        <v>18</v>
      </c>
      <c r="Q12" s="10"/>
    </row>
    <row r="13" spans="1:17" x14ac:dyDescent="0.35">
      <c r="B13" s="16" t="s">
        <v>19</v>
      </c>
      <c r="E13" s="73"/>
      <c r="F13" s="73">
        <f>+E13</f>
        <v>0</v>
      </c>
      <c r="G13" s="73">
        <f t="shared" ref="G13:P13" si="1">+F13</f>
        <v>0</v>
      </c>
      <c r="H13" s="73">
        <f t="shared" si="1"/>
        <v>0</v>
      </c>
      <c r="I13" s="73">
        <f t="shared" si="1"/>
        <v>0</v>
      </c>
      <c r="J13" s="73">
        <f t="shared" si="1"/>
        <v>0</v>
      </c>
      <c r="K13" s="73">
        <f t="shared" si="1"/>
        <v>0</v>
      </c>
      <c r="L13" s="73">
        <f t="shared" si="1"/>
        <v>0</v>
      </c>
      <c r="M13" s="73">
        <f t="shared" si="1"/>
        <v>0</v>
      </c>
      <c r="N13" s="73">
        <f t="shared" si="1"/>
        <v>0</v>
      </c>
      <c r="O13" s="73">
        <f t="shared" si="1"/>
        <v>0</v>
      </c>
      <c r="P13" s="73">
        <f t="shared" si="1"/>
        <v>0</v>
      </c>
      <c r="Q13" s="10"/>
    </row>
    <row r="14" spans="1:17" ht="15" thickBot="1" x14ac:dyDescent="0.4">
      <c r="B14" s="16" t="s">
        <v>20</v>
      </c>
      <c r="E14" s="75"/>
      <c r="F14" s="75">
        <f>+E14</f>
        <v>0</v>
      </c>
      <c r="G14" s="75">
        <f t="shared" ref="G14:P14" si="2">+F14</f>
        <v>0</v>
      </c>
      <c r="H14" s="75">
        <f t="shared" si="2"/>
        <v>0</v>
      </c>
      <c r="I14" s="75">
        <f t="shared" si="2"/>
        <v>0</v>
      </c>
      <c r="J14" s="75">
        <f t="shared" si="2"/>
        <v>0</v>
      </c>
      <c r="K14" s="75">
        <f t="shared" si="2"/>
        <v>0</v>
      </c>
      <c r="L14" s="75">
        <f t="shared" si="2"/>
        <v>0</v>
      </c>
      <c r="M14" s="75">
        <f t="shared" si="2"/>
        <v>0</v>
      </c>
      <c r="N14" s="75">
        <f t="shared" si="2"/>
        <v>0</v>
      </c>
      <c r="O14" s="75">
        <f t="shared" si="2"/>
        <v>0</v>
      </c>
      <c r="P14" s="75">
        <f t="shared" si="2"/>
        <v>0</v>
      </c>
      <c r="Q14" s="10"/>
    </row>
    <row r="15" spans="1:17" x14ac:dyDescent="0.35">
      <c r="B15" s="16" t="s">
        <v>21</v>
      </c>
      <c r="E15" s="19">
        <f>+E14*E13</f>
        <v>0</v>
      </c>
      <c r="F15" s="19">
        <f t="shared" ref="F15:P15" si="3">+F14*F13</f>
        <v>0</v>
      </c>
      <c r="G15" s="19">
        <f t="shared" si="3"/>
        <v>0</v>
      </c>
      <c r="H15" s="19">
        <f t="shared" si="3"/>
        <v>0</v>
      </c>
      <c r="I15" s="19">
        <f t="shared" si="3"/>
        <v>0</v>
      </c>
      <c r="J15" s="19">
        <f t="shared" si="3"/>
        <v>0</v>
      </c>
      <c r="K15" s="19">
        <f t="shared" si="3"/>
        <v>0</v>
      </c>
      <c r="L15" s="19">
        <f t="shared" si="3"/>
        <v>0</v>
      </c>
      <c r="M15" s="19">
        <f t="shared" si="3"/>
        <v>0</v>
      </c>
      <c r="N15" s="19">
        <f t="shared" si="3"/>
        <v>0</v>
      </c>
      <c r="O15" s="19">
        <f t="shared" si="3"/>
        <v>0</v>
      </c>
      <c r="P15" s="19">
        <f t="shared" si="3"/>
        <v>0</v>
      </c>
      <c r="Q15" s="10"/>
    </row>
    <row r="16" spans="1:17" x14ac:dyDescent="0.35">
      <c r="B16" s="15" t="s">
        <v>22</v>
      </c>
      <c r="C16" s="20"/>
      <c r="Q16" s="10"/>
    </row>
    <row r="17" spans="2:17" x14ac:dyDescent="0.35">
      <c r="B17" s="16" t="s">
        <v>19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10"/>
    </row>
    <row r="18" spans="2:17" ht="15" thickBot="1" x14ac:dyDescent="0.4">
      <c r="B18" s="16" t="s">
        <v>20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6"/>
      <c r="Q18" s="10"/>
    </row>
    <row r="19" spans="2:17" x14ac:dyDescent="0.35">
      <c r="B19" s="16" t="s">
        <v>21</v>
      </c>
      <c r="E19" s="21">
        <f>+E18*E17</f>
        <v>0</v>
      </c>
      <c r="F19" s="21">
        <f t="shared" ref="F19:P19" si="4">+F18*F17</f>
        <v>0</v>
      </c>
      <c r="G19" s="21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21">
        <f t="shared" si="4"/>
        <v>0</v>
      </c>
      <c r="O19" s="21">
        <f t="shared" si="4"/>
        <v>0</v>
      </c>
      <c r="P19" s="21">
        <f t="shared" si="4"/>
        <v>0</v>
      </c>
      <c r="Q19" s="10"/>
    </row>
    <row r="20" spans="2:17" x14ac:dyDescent="0.35">
      <c r="B20" s="15" t="s">
        <v>23</v>
      </c>
      <c r="C20" s="20"/>
      <c r="Q20" s="10"/>
    </row>
    <row r="21" spans="2:17" x14ac:dyDescent="0.35">
      <c r="B21" s="16" t="s">
        <v>19</v>
      </c>
      <c r="C21" s="22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10"/>
    </row>
    <row r="22" spans="2:17" ht="15" thickBot="1" x14ac:dyDescent="0.4">
      <c r="B22" s="16" t="s">
        <v>20</v>
      </c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6"/>
      <c r="Q22" s="10"/>
    </row>
    <row r="23" spans="2:17" x14ac:dyDescent="0.35">
      <c r="B23" s="16" t="s">
        <v>21</v>
      </c>
      <c r="E23" s="21">
        <f>+E22*E21</f>
        <v>0</v>
      </c>
      <c r="F23" s="21">
        <f t="shared" ref="F23:P23" si="5">+F22*F21</f>
        <v>0</v>
      </c>
      <c r="G23" s="21">
        <f t="shared" si="5"/>
        <v>0</v>
      </c>
      <c r="H23" s="21">
        <f t="shared" si="5"/>
        <v>0</v>
      </c>
      <c r="I23" s="21">
        <f t="shared" si="5"/>
        <v>0</v>
      </c>
      <c r="J23" s="21">
        <f t="shared" si="5"/>
        <v>0</v>
      </c>
      <c r="K23" s="21">
        <f t="shared" si="5"/>
        <v>0</v>
      </c>
      <c r="L23" s="21">
        <f t="shared" si="5"/>
        <v>0</v>
      </c>
      <c r="M23" s="21">
        <f t="shared" si="5"/>
        <v>0</v>
      </c>
      <c r="N23" s="21">
        <f t="shared" si="5"/>
        <v>0</v>
      </c>
      <c r="O23" s="21">
        <f t="shared" si="5"/>
        <v>0</v>
      </c>
      <c r="P23" s="21">
        <f t="shared" si="5"/>
        <v>0</v>
      </c>
      <c r="Q23" s="10"/>
    </row>
    <row r="24" spans="2:17" x14ac:dyDescent="0.35">
      <c r="B24" s="15" t="s">
        <v>24</v>
      </c>
      <c r="C24" s="20"/>
      <c r="Q24" s="10"/>
    </row>
    <row r="25" spans="2:17" x14ac:dyDescent="0.35">
      <c r="B25" s="16" t="s">
        <v>19</v>
      </c>
      <c r="C25" s="2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10"/>
    </row>
    <row r="26" spans="2:17" ht="15" thickBot="1" x14ac:dyDescent="0.4">
      <c r="B26" s="16" t="s">
        <v>20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6"/>
      <c r="Q26" s="10"/>
    </row>
    <row r="27" spans="2:17" x14ac:dyDescent="0.35">
      <c r="B27" s="16" t="s">
        <v>21</v>
      </c>
      <c r="E27" s="21">
        <f>+E26*E25</f>
        <v>0</v>
      </c>
      <c r="F27" s="21">
        <f t="shared" ref="F27:P27" si="6">+F26*F25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21">
        <f t="shared" si="6"/>
        <v>0</v>
      </c>
      <c r="Q27" s="10"/>
    </row>
    <row r="28" spans="2:17" x14ac:dyDescent="0.35">
      <c r="B28" s="15" t="s">
        <v>25</v>
      </c>
      <c r="Q28" s="10"/>
    </row>
    <row r="29" spans="2:17" x14ac:dyDescent="0.35">
      <c r="B29" s="16" t="s">
        <v>19</v>
      </c>
      <c r="E29" s="73"/>
      <c r="F29" s="73">
        <f>+E29</f>
        <v>0</v>
      </c>
      <c r="G29" s="73">
        <f t="shared" ref="G29:P29" si="7">+F29</f>
        <v>0</v>
      </c>
      <c r="H29" s="73">
        <f t="shared" si="7"/>
        <v>0</v>
      </c>
      <c r="I29" s="73">
        <f t="shared" si="7"/>
        <v>0</v>
      </c>
      <c r="J29" s="73">
        <f t="shared" si="7"/>
        <v>0</v>
      </c>
      <c r="K29" s="73">
        <f t="shared" si="7"/>
        <v>0</v>
      </c>
      <c r="L29" s="73">
        <f t="shared" si="7"/>
        <v>0</v>
      </c>
      <c r="M29" s="73">
        <f t="shared" si="7"/>
        <v>0</v>
      </c>
      <c r="N29" s="73">
        <f t="shared" si="7"/>
        <v>0</v>
      </c>
      <c r="O29" s="73">
        <f t="shared" si="7"/>
        <v>0</v>
      </c>
      <c r="P29" s="73">
        <f t="shared" si="7"/>
        <v>0</v>
      </c>
      <c r="Q29" s="10"/>
    </row>
    <row r="30" spans="2:17" ht="15" thickBot="1" x14ac:dyDescent="0.4">
      <c r="B30" s="16" t="s">
        <v>20</v>
      </c>
      <c r="E30" s="75"/>
      <c r="F30" s="75">
        <f>+E30</f>
        <v>0</v>
      </c>
      <c r="G30" s="75">
        <f t="shared" ref="G30:P30" si="8">+F30</f>
        <v>0</v>
      </c>
      <c r="H30" s="75">
        <f t="shared" si="8"/>
        <v>0</v>
      </c>
      <c r="I30" s="75">
        <f t="shared" si="8"/>
        <v>0</v>
      </c>
      <c r="J30" s="75">
        <f t="shared" si="8"/>
        <v>0</v>
      </c>
      <c r="K30" s="75">
        <f t="shared" si="8"/>
        <v>0</v>
      </c>
      <c r="L30" s="75">
        <f t="shared" si="8"/>
        <v>0</v>
      </c>
      <c r="M30" s="75">
        <f t="shared" si="8"/>
        <v>0</v>
      </c>
      <c r="N30" s="75">
        <f t="shared" si="8"/>
        <v>0</v>
      </c>
      <c r="O30" s="75">
        <f t="shared" si="8"/>
        <v>0</v>
      </c>
      <c r="P30" s="75">
        <f t="shared" si="8"/>
        <v>0</v>
      </c>
      <c r="Q30" s="10"/>
    </row>
    <row r="31" spans="2:17" x14ac:dyDescent="0.35">
      <c r="B31" s="16" t="s">
        <v>21</v>
      </c>
      <c r="E31" s="21">
        <f t="shared" ref="E31:P31" si="9">+E29*E30</f>
        <v>0</v>
      </c>
      <c r="F31" s="21">
        <f t="shared" si="9"/>
        <v>0</v>
      </c>
      <c r="G31" s="21">
        <f t="shared" si="9"/>
        <v>0</v>
      </c>
      <c r="H31" s="21">
        <f t="shared" si="9"/>
        <v>0</v>
      </c>
      <c r="I31" s="21">
        <f t="shared" si="9"/>
        <v>0</v>
      </c>
      <c r="J31" s="21">
        <f t="shared" si="9"/>
        <v>0</v>
      </c>
      <c r="K31" s="21">
        <f t="shared" si="9"/>
        <v>0</v>
      </c>
      <c r="L31" s="21">
        <f t="shared" si="9"/>
        <v>0</v>
      </c>
      <c r="M31" s="21">
        <f t="shared" si="9"/>
        <v>0</v>
      </c>
      <c r="N31" s="21">
        <f t="shared" si="9"/>
        <v>0</v>
      </c>
      <c r="O31" s="21">
        <f t="shared" si="9"/>
        <v>0</v>
      </c>
      <c r="P31" s="21">
        <f t="shared" si="9"/>
        <v>0</v>
      </c>
      <c r="Q31" s="10"/>
    </row>
    <row r="32" spans="2:17" x14ac:dyDescent="0.35">
      <c r="B32" s="15" t="s">
        <v>26</v>
      </c>
      <c r="Q32" s="10"/>
    </row>
    <row r="33" spans="1:20" x14ac:dyDescent="0.35">
      <c r="B33" s="16" t="s">
        <v>19</v>
      </c>
      <c r="E33" s="77">
        <f t="shared" ref="E33:N33" si="10">SUM(E29,E25,E21,E17,E13)</f>
        <v>0</v>
      </c>
      <c r="F33" s="77">
        <f t="shared" si="10"/>
        <v>0</v>
      </c>
      <c r="G33" s="77">
        <f t="shared" si="10"/>
        <v>0</v>
      </c>
      <c r="H33" s="77">
        <f t="shared" si="10"/>
        <v>0</v>
      </c>
      <c r="I33" s="77">
        <f t="shared" si="10"/>
        <v>0</v>
      </c>
      <c r="J33" s="77">
        <f t="shared" si="10"/>
        <v>0</v>
      </c>
      <c r="K33" s="77">
        <f t="shared" si="10"/>
        <v>0</v>
      </c>
      <c r="L33" s="77">
        <f t="shared" si="10"/>
        <v>0</v>
      </c>
      <c r="M33" s="77">
        <f t="shared" si="10"/>
        <v>0</v>
      </c>
      <c r="N33" s="77">
        <f t="shared" si="10"/>
        <v>0</v>
      </c>
      <c r="O33" s="77">
        <f>SUM(O29,O25,O21,O17,O13)</f>
        <v>0</v>
      </c>
      <c r="P33" s="77">
        <f>SUM(P29,P25,P21,P17,P13)</f>
        <v>0</v>
      </c>
      <c r="Q33" s="10"/>
    </row>
    <row r="34" spans="1:20" ht="15" thickBot="1" x14ac:dyDescent="0.4">
      <c r="B34" s="16" t="s">
        <v>20</v>
      </c>
      <c r="E34" s="78">
        <f>SUM(E31,E27,E23,E19,E15)</f>
        <v>0</v>
      </c>
      <c r="F34" s="78">
        <f t="shared" ref="F34:P34" si="11">SUM(F31,F27,F23,F19,F15)</f>
        <v>0</v>
      </c>
      <c r="G34" s="78">
        <f t="shared" si="11"/>
        <v>0</v>
      </c>
      <c r="H34" s="78">
        <f t="shared" si="11"/>
        <v>0</v>
      </c>
      <c r="I34" s="78">
        <f t="shared" si="11"/>
        <v>0</v>
      </c>
      <c r="J34" s="78">
        <f t="shared" si="11"/>
        <v>0</v>
      </c>
      <c r="K34" s="78">
        <f t="shared" si="11"/>
        <v>0</v>
      </c>
      <c r="L34" s="78">
        <f t="shared" si="11"/>
        <v>0</v>
      </c>
      <c r="M34" s="78">
        <f t="shared" si="11"/>
        <v>0</v>
      </c>
      <c r="N34" s="78">
        <f t="shared" si="11"/>
        <v>0</v>
      </c>
      <c r="O34" s="78">
        <f t="shared" si="11"/>
        <v>0</v>
      </c>
      <c r="P34" s="78">
        <f t="shared" si="11"/>
        <v>0</v>
      </c>
      <c r="Q34" s="10"/>
      <c r="T34" s="70"/>
    </row>
    <row r="35" spans="1:20" x14ac:dyDescent="0.35">
      <c r="B35" s="16" t="s">
        <v>27</v>
      </c>
      <c r="E35" s="21">
        <f>SUM(E31,E27,E23,E19,E15)+(E33*E34)</f>
        <v>0</v>
      </c>
      <c r="F35" s="21">
        <f t="shared" ref="F35:P35" si="12">SUM(F31,F27,F23,F19,F15)+(F33*F34)</f>
        <v>0</v>
      </c>
      <c r="G35" s="21">
        <f t="shared" si="12"/>
        <v>0</v>
      </c>
      <c r="H35" s="21">
        <f t="shared" si="12"/>
        <v>0</v>
      </c>
      <c r="I35" s="21">
        <f t="shared" si="12"/>
        <v>0</v>
      </c>
      <c r="J35" s="21">
        <f t="shared" si="12"/>
        <v>0</v>
      </c>
      <c r="K35" s="21">
        <f t="shared" si="12"/>
        <v>0</v>
      </c>
      <c r="L35" s="21">
        <f t="shared" si="12"/>
        <v>0</v>
      </c>
      <c r="M35" s="21">
        <f t="shared" si="12"/>
        <v>0</v>
      </c>
      <c r="N35" s="21">
        <f t="shared" si="12"/>
        <v>0</v>
      </c>
      <c r="O35" s="21">
        <f t="shared" si="12"/>
        <v>0</v>
      </c>
      <c r="P35" s="21">
        <f t="shared" si="12"/>
        <v>0</v>
      </c>
      <c r="Q35" s="10"/>
    </row>
    <row r="36" spans="1:20" x14ac:dyDescent="0.35">
      <c r="B36" s="15" t="s">
        <v>28</v>
      </c>
      <c r="E36" s="79">
        <v>0.95</v>
      </c>
      <c r="F36" s="79">
        <v>0.95</v>
      </c>
      <c r="G36" s="79">
        <v>0.95</v>
      </c>
      <c r="H36" s="79">
        <v>0.95</v>
      </c>
      <c r="I36" s="79">
        <v>0.95</v>
      </c>
      <c r="J36" s="79">
        <v>0.95</v>
      </c>
      <c r="K36" s="79">
        <v>0.95</v>
      </c>
      <c r="L36" s="79">
        <v>0.95</v>
      </c>
      <c r="M36" s="79">
        <v>0.95</v>
      </c>
      <c r="N36" s="79">
        <v>0.95</v>
      </c>
      <c r="O36" s="79">
        <v>0.95</v>
      </c>
      <c r="P36" s="79">
        <v>0.95</v>
      </c>
      <c r="Q36" s="10"/>
    </row>
    <row r="37" spans="1:20" ht="15" thickBot="1" x14ac:dyDescent="0.4">
      <c r="A37" s="24"/>
      <c r="B37" s="15" t="s">
        <v>29</v>
      </c>
      <c r="E37" s="25">
        <f t="shared" ref="E37:P37" si="13">+E35*E36</f>
        <v>0</v>
      </c>
      <c r="F37" s="25">
        <f t="shared" si="13"/>
        <v>0</v>
      </c>
      <c r="G37" s="25">
        <f t="shared" si="13"/>
        <v>0</v>
      </c>
      <c r="H37" s="25">
        <f t="shared" si="13"/>
        <v>0</v>
      </c>
      <c r="I37" s="25">
        <f t="shared" si="13"/>
        <v>0</v>
      </c>
      <c r="J37" s="25">
        <f t="shared" si="13"/>
        <v>0</v>
      </c>
      <c r="K37" s="25">
        <f t="shared" si="13"/>
        <v>0</v>
      </c>
      <c r="L37" s="25">
        <f t="shared" si="13"/>
        <v>0</v>
      </c>
      <c r="M37" s="25">
        <f t="shared" si="13"/>
        <v>0</v>
      </c>
      <c r="N37" s="25">
        <f t="shared" si="13"/>
        <v>0</v>
      </c>
      <c r="O37" s="25">
        <f t="shared" si="13"/>
        <v>0</v>
      </c>
      <c r="P37" s="25">
        <f t="shared" si="13"/>
        <v>0</v>
      </c>
      <c r="Q37" s="10"/>
    </row>
    <row r="38" spans="1:20" ht="15" thickBot="1" x14ac:dyDescent="0.4">
      <c r="B38" s="15" t="s">
        <v>30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10"/>
    </row>
    <row r="39" spans="1:20" x14ac:dyDescent="0.35">
      <c r="B39" s="27" t="s">
        <v>29</v>
      </c>
      <c r="C39" s="28"/>
      <c r="D39" s="28"/>
      <c r="E39" s="29">
        <f>SUM(E37:E38)</f>
        <v>0</v>
      </c>
      <c r="F39" s="29">
        <f t="shared" ref="F39:P39" si="14">SUM(F37:F38)</f>
        <v>0</v>
      </c>
      <c r="G39" s="29">
        <f t="shared" si="14"/>
        <v>0</v>
      </c>
      <c r="H39" s="29">
        <f t="shared" si="14"/>
        <v>0</v>
      </c>
      <c r="I39" s="29">
        <f t="shared" si="14"/>
        <v>0</v>
      </c>
      <c r="J39" s="29">
        <f t="shared" si="14"/>
        <v>0</v>
      </c>
      <c r="K39" s="29">
        <f t="shared" si="14"/>
        <v>0</v>
      </c>
      <c r="L39" s="29">
        <f t="shared" si="14"/>
        <v>0</v>
      </c>
      <c r="M39" s="29">
        <f t="shared" si="14"/>
        <v>0</v>
      </c>
      <c r="N39" s="29">
        <f t="shared" si="14"/>
        <v>0</v>
      </c>
      <c r="O39" s="29">
        <f t="shared" si="14"/>
        <v>0</v>
      </c>
      <c r="P39" s="29">
        <f t="shared" si="14"/>
        <v>0</v>
      </c>
      <c r="Q39" s="10"/>
    </row>
    <row r="40" spans="1:20" x14ac:dyDescent="0.35"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10"/>
    </row>
    <row r="41" spans="1:20" outlineLevel="1" x14ac:dyDescent="0.35">
      <c r="A41" s="30"/>
      <c r="B41" s="31" t="s">
        <v>31</v>
      </c>
      <c r="C41" s="32" t="s">
        <v>32</v>
      </c>
      <c r="D41" s="33" t="s">
        <v>33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10"/>
    </row>
    <row r="42" spans="1:20" outlineLevel="1" x14ac:dyDescent="0.35">
      <c r="B42" s="40" t="s">
        <v>102</v>
      </c>
      <c r="C42" s="53" t="s">
        <v>142</v>
      </c>
      <c r="D42" s="34">
        <f>IF(C42="Fixed",'Input Screen'!E22,'Input Screen'!F22)</f>
        <v>0</v>
      </c>
      <c r="E42" s="35">
        <f t="shared" ref="E42:P47" si="15">IF($C42="NA",0,IF($C42="M",$D42,IF($C42="Fixed",$D42,IF($C42="Variable",$D42*E$37,IF($C42="X",0,IF($C42="w",$D42,0))))))</f>
        <v>0</v>
      </c>
      <c r="F42" s="35">
        <f t="shared" si="15"/>
        <v>0</v>
      </c>
      <c r="G42" s="35">
        <f t="shared" si="15"/>
        <v>0</v>
      </c>
      <c r="H42" s="35">
        <f t="shared" si="15"/>
        <v>0</v>
      </c>
      <c r="I42" s="35">
        <f t="shared" si="15"/>
        <v>0</v>
      </c>
      <c r="J42" s="35">
        <f t="shared" si="15"/>
        <v>0</v>
      </c>
      <c r="K42" s="35">
        <f t="shared" si="15"/>
        <v>0</v>
      </c>
      <c r="L42" s="35">
        <f t="shared" si="15"/>
        <v>0</v>
      </c>
      <c r="M42" s="35">
        <f t="shared" si="15"/>
        <v>0</v>
      </c>
      <c r="N42" s="35">
        <f t="shared" si="15"/>
        <v>0</v>
      </c>
      <c r="O42" s="35">
        <f t="shared" si="15"/>
        <v>0</v>
      </c>
      <c r="P42" s="35">
        <f t="shared" si="15"/>
        <v>0</v>
      </c>
      <c r="Q42" s="10"/>
    </row>
    <row r="43" spans="1:20" outlineLevel="1" x14ac:dyDescent="0.35">
      <c r="B43" s="15" t="s">
        <v>105</v>
      </c>
      <c r="C43" s="53" t="s">
        <v>142</v>
      </c>
      <c r="D43" s="34">
        <f>IF(C43="Fixed",'Input Screen'!E55,'Input Screen'!F55)</f>
        <v>0</v>
      </c>
      <c r="E43" s="35">
        <f t="shared" si="15"/>
        <v>0</v>
      </c>
      <c r="F43" s="35">
        <f t="shared" si="15"/>
        <v>0</v>
      </c>
      <c r="G43" s="35">
        <f t="shared" si="15"/>
        <v>0</v>
      </c>
      <c r="H43" s="35">
        <f t="shared" si="15"/>
        <v>0</v>
      </c>
      <c r="I43" s="35">
        <f t="shared" si="15"/>
        <v>0</v>
      </c>
      <c r="J43" s="35">
        <f t="shared" si="15"/>
        <v>0</v>
      </c>
      <c r="K43" s="35">
        <f t="shared" si="15"/>
        <v>0</v>
      </c>
      <c r="L43" s="35">
        <f t="shared" si="15"/>
        <v>0</v>
      </c>
      <c r="M43" s="35">
        <f t="shared" si="15"/>
        <v>0</v>
      </c>
      <c r="N43" s="35">
        <f t="shared" si="15"/>
        <v>0</v>
      </c>
      <c r="O43" s="35">
        <f t="shared" si="15"/>
        <v>0</v>
      </c>
      <c r="P43" s="35">
        <f t="shared" si="15"/>
        <v>0</v>
      </c>
      <c r="Q43" s="10"/>
    </row>
    <row r="44" spans="1:20" outlineLevel="1" x14ac:dyDescent="0.35">
      <c r="B44" s="15" t="s">
        <v>106</v>
      </c>
      <c r="C44" s="53" t="s">
        <v>142</v>
      </c>
      <c r="D44" s="34">
        <f>IF(C44="Fixed",'Input Screen'!E77,'Input Screen'!F77)</f>
        <v>0</v>
      </c>
      <c r="E44" s="35">
        <f t="shared" si="15"/>
        <v>0</v>
      </c>
      <c r="F44" s="35">
        <f t="shared" si="15"/>
        <v>0</v>
      </c>
      <c r="G44" s="35">
        <f t="shared" si="15"/>
        <v>0</v>
      </c>
      <c r="H44" s="35">
        <f t="shared" si="15"/>
        <v>0</v>
      </c>
      <c r="I44" s="35">
        <f t="shared" si="15"/>
        <v>0</v>
      </c>
      <c r="J44" s="35">
        <f t="shared" si="15"/>
        <v>0</v>
      </c>
      <c r="K44" s="35">
        <f t="shared" si="15"/>
        <v>0</v>
      </c>
      <c r="L44" s="35">
        <f t="shared" si="15"/>
        <v>0</v>
      </c>
      <c r="M44" s="35">
        <f t="shared" si="15"/>
        <v>0</v>
      </c>
      <c r="N44" s="35">
        <f t="shared" si="15"/>
        <v>0</v>
      </c>
      <c r="O44" s="35">
        <f t="shared" si="15"/>
        <v>0</v>
      </c>
      <c r="P44" s="35">
        <f t="shared" si="15"/>
        <v>0</v>
      </c>
      <c r="Q44" s="10"/>
    </row>
    <row r="45" spans="1:20" outlineLevel="1" x14ac:dyDescent="0.35">
      <c r="B45" s="15" t="s">
        <v>104</v>
      </c>
      <c r="C45" s="53" t="s">
        <v>143</v>
      </c>
      <c r="D45" s="34" t="e">
        <f>IF(C45="Fixed",'Input Screen'!E33,'Input Screen'!F33)</f>
        <v>#DIV/0!</v>
      </c>
      <c r="E45" s="35" t="e">
        <f t="shared" si="15"/>
        <v>#DIV/0!</v>
      </c>
      <c r="F45" s="35" t="e">
        <f t="shared" si="15"/>
        <v>#DIV/0!</v>
      </c>
      <c r="G45" s="35" t="e">
        <f t="shared" si="15"/>
        <v>#DIV/0!</v>
      </c>
      <c r="H45" s="35" t="e">
        <f t="shared" si="15"/>
        <v>#DIV/0!</v>
      </c>
      <c r="I45" s="35" t="e">
        <f t="shared" si="15"/>
        <v>#DIV/0!</v>
      </c>
      <c r="J45" s="35" t="e">
        <f t="shared" si="15"/>
        <v>#DIV/0!</v>
      </c>
      <c r="K45" s="35" t="e">
        <f t="shared" si="15"/>
        <v>#DIV/0!</v>
      </c>
      <c r="L45" s="35" t="e">
        <f t="shared" si="15"/>
        <v>#DIV/0!</v>
      </c>
      <c r="M45" s="35" t="e">
        <f t="shared" si="15"/>
        <v>#DIV/0!</v>
      </c>
      <c r="N45" s="35" t="e">
        <f t="shared" si="15"/>
        <v>#DIV/0!</v>
      </c>
      <c r="O45" s="35" t="e">
        <f t="shared" si="15"/>
        <v>#DIV/0!</v>
      </c>
      <c r="P45" s="35" t="e">
        <f t="shared" si="15"/>
        <v>#DIV/0!</v>
      </c>
      <c r="Q45" s="10"/>
    </row>
    <row r="46" spans="1:20" outlineLevel="1" x14ac:dyDescent="0.35">
      <c r="B46" s="15" t="s">
        <v>61</v>
      </c>
      <c r="C46" s="53" t="s">
        <v>143</v>
      </c>
      <c r="D46" s="34" t="e">
        <f>IF(C46="Fixed",'Input Screen'!E42,'Input Screen'!F42)</f>
        <v>#DIV/0!</v>
      </c>
      <c r="E46" s="35" t="e">
        <f t="shared" si="15"/>
        <v>#DIV/0!</v>
      </c>
      <c r="F46" s="35" t="e">
        <f t="shared" si="15"/>
        <v>#DIV/0!</v>
      </c>
      <c r="G46" s="35" t="e">
        <f t="shared" si="15"/>
        <v>#DIV/0!</v>
      </c>
      <c r="H46" s="35" t="e">
        <f t="shared" si="15"/>
        <v>#DIV/0!</v>
      </c>
      <c r="I46" s="35" t="e">
        <f t="shared" si="15"/>
        <v>#DIV/0!</v>
      </c>
      <c r="J46" s="35" t="e">
        <f t="shared" si="15"/>
        <v>#DIV/0!</v>
      </c>
      <c r="K46" s="35" t="e">
        <f t="shared" si="15"/>
        <v>#DIV/0!</v>
      </c>
      <c r="L46" s="35" t="e">
        <f t="shared" si="15"/>
        <v>#DIV/0!</v>
      </c>
      <c r="M46" s="35" t="e">
        <f t="shared" si="15"/>
        <v>#DIV/0!</v>
      </c>
      <c r="N46" s="35" t="e">
        <f t="shared" si="15"/>
        <v>#DIV/0!</v>
      </c>
      <c r="O46" s="35" t="e">
        <f t="shared" si="15"/>
        <v>#DIV/0!</v>
      </c>
      <c r="P46" s="35" t="e">
        <f t="shared" si="15"/>
        <v>#DIV/0!</v>
      </c>
      <c r="Q46" s="10"/>
    </row>
    <row r="47" spans="1:20" outlineLevel="1" x14ac:dyDescent="0.35">
      <c r="B47" s="15" t="s">
        <v>107</v>
      </c>
      <c r="C47" s="53" t="s">
        <v>143</v>
      </c>
      <c r="D47" s="34" t="e">
        <f>IF(C47="Fixed",'Input Screen'!E88,'Input Screen'!F88)</f>
        <v>#DIV/0!</v>
      </c>
      <c r="E47" s="35" t="e">
        <f t="shared" si="15"/>
        <v>#DIV/0!</v>
      </c>
      <c r="F47" s="35" t="e">
        <f t="shared" si="15"/>
        <v>#DIV/0!</v>
      </c>
      <c r="G47" s="35" t="e">
        <f t="shared" si="15"/>
        <v>#DIV/0!</v>
      </c>
      <c r="H47" s="35" t="e">
        <f t="shared" si="15"/>
        <v>#DIV/0!</v>
      </c>
      <c r="I47" s="35" t="e">
        <f t="shared" si="15"/>
        <v>#DIV/0!</v>
      </c>
      <c r="J47" s="35" t="e">
        <f t="shared" si="15"/>
        <v>#DIV/0!</v>
      </c>
      <c r="K47" s="35" t="e">
        <f t="shared" si="15"/>
        <v>#DIV/0!</v>
      </c>
      <c r="L47" s="35" t="e">
        <f t="shared" si="15"/>
        <v>#DIV/0!</v>
      </c>
      <c r="M47" s="35" t="e">
        <f t="shared" si="15"/>
        <v>#DIV/0!</v>
      </c>
      <c r="N47" s="35" t="e">
        <f t="shared" si="15"/>
        <v>#DIV/0!</v>
      </c>
      <c r="O47" s="35" t="e">
        <f t="shared" si="15"/>
        <v>#DIV/0!</v>
      </c>
      <c r="P47" s="35" t="e">
        <f t="shared" si="15"/>
        <v>#DIV/0!</v>
      </c>
      <c r="Q47" s="10"/>
    </row>
    <row r="48" spans="1:20" outlineLevel="1" x14ac:dyDescent="0.35">
      <c r="B48" s="81" t="s">
        <v>34</v>
      </c>
      <c r="C48" s="82"/>
      <c r="D48" s="83"/>
      <c r="E48" s="84">
        <v>0</v>
      </c>
      <c r="F48" s="84">
        <v>0</v>
      </c>
      <c r="G48" s="84">
        <v>0</v>
      </c>
      <c r="H48" s="84">
        <v>0</v>
      </c>
      <c r="I48" s="84">
        <f t="shared" ref="I48:M49" si="16">IF($C48="NA",0,IF($C48="M",$D48,IF($C48="F",$D48,IF($C48="V",$D48*I$37,IF($C48="X",0,IF($C48="w",$D48,0))))))</f>
        <v>0</v>
      </c>
      <c r="J48" s="84">
        <f t="shared" si="16"/>
        <v>0</v>
      </c>
      <c r="K48" s="84">
        <f t="shared" si="16"/>
        <v>0</v>
      </c>
      <c r="L48" s="84">
        <f t="shared" si="16"/>
        <v>0</v>
      </c>
      <c r="M48" s="84">
        <f t="shared" si="16"/>
        <v>0</v>
      </c>
      <c r="N48" s="84">
        <v>0</v>
      </c>
      <c r="O48" s="84">
        <v>0</v>
      </c>
      <c r="P48" s="84">
        <v>0</v>
      </c>
      <c r="Q48" s="10"/>
    </row>
    <row r="49" spans="1:17" outlineLevel="1" x14ac:dyDescent="0.35">
      <c r="B49" s="81" t="s">
        <v>34</v>
      </c>
      <c r="C49" s="82"/>
      <c r="D49" s="83"/>
      <c r="E49" s="84">
        <v>0</v>
      </c>
      <c r="F49" s="84">
        <v>0</v>
      </c>
      <c r="G49" s="84">
        <v>0</v>
      </c>
      <c r="H49" s="84">
        <v>0</v>
      </c>
      <c r="I49" s="84">
        <f t="shared" si="16"/>
        <v>0</v>
      </c>
      <c r="J49" s="84">
        <f t="shared" si="16"/>
        <v>0</v>
      </c>
      <c r="K49" s="84">
        <f t="shared" si="16"/>
        <v>0</v>
      </c>
      <c r="L49" s="84">
        <f t="shared" si="16"/>
        <v>0</v>
      </c>
      <c r="M49" s="84">
        <f t="shared" si="16"/>
        <v>0</v>
      </c>
      <c r="N49" s="84">
        <v>0</v>
      </c>
      <c r="O49" s="84">
        <v>0</v>
      </c>
      <c r="P49" s="84">
        <v>0</v>
      </c>
      <c r="Q49" s="10"/>
    </row>
    <row r="50" spans="1:17" x14ac:dyDescent="0.35">
      <c r="B50" s="27" t="s">
        <v>35</v>
      </c>
      <c r="C50" s="28"/>
      <c r="D50" s="28"/>
      <c r="E50" s="38" t="e">
        <f t="shared" ref="E50:P50" si="17">SUM(E42:E49)</f>
        <v>#DIV/0!</v>
      </c>
      <c r="F50" s="38" t="e">
        <f t="shared" si="17"/>
        <v>#DIV/0!</v>
      </c>
      <c r="G50" s="38" t="e">
        <f t="shared" si="17"/>
        <v>#DIV/0!</v>
      </c>
      <c r="H50" s="38" t="e">
        <f t="shared" si="17"/>
        <v>#DIV/0!</v>
      </c>
      <c r="I50" s="38" t="e">
        <f t="shared" si="17"/>
        <v>#DIV/0!</v>
      </c>
      <c r="J50" s="38" t="e">
        <f t="shared" si="17"/>
        <v>#DIV/0!</v>
      </c>
      <c r="K50" s="38" t="e">
        <f t="shared" si="17"/>
        <v>#DIV/0!</v>
      </c>
      <c r="L50" s="38" t="e">
        <f t="shared" si="17"/>
        <v>#DIV/0!</v>
      </c>
      <c r="M50" s="38" t="e">
        <f t="shared" si="17"/>
        <v>#DIV/0!</v>
      </c>
      <c r="N50" s="38" t="e">
        <f t="shared" si="17"/>
        <v>#DIV/0!</v>
      </c>
      <c r="O50" s="38" t="e">
        <f t="shared" si="17"/>
        <v>#DIV/0!</v>
      </c>
      <c r="P50" s="38" t="e">
        <f t="shared" si="17"/>
        <v>#DIV/0!</v>
      </c>
      <c r="Q50" s="10"/>
    </row>
    <row r="51" spans="1:17" x14ac:dyDescent="0.35"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10"/>
    </row>
    <row r="52" spans="1:17" x14ac:dyDescent="0.35">
      <c r="A52" s="24"/>
      <c r="B52" s="15" t="s">
        <v>36</v>
      </c>
      <c r="E52" s="41">
        <f>'Input Screen'!E94</f>
        <v>0</v>
      </c>
      <c r="F52" s="41">
        <f t="shared" ref="F52:P55" si="18">+E52</f>
        <v>0</v>
      </c>
      <c r="G52" s="41">
        <f t="shared" si="18"/>
        <v>0</v>
      </c>
      <c r="H52" s="41">
        <f t="shared" si="18"/>
        <v>0</v>
      </c>
      <c r="I52" s="41">
        <f t="shared" si="18"/>
        <v>0</v>
      </c>
      <c r="J52" s="41">
        <f t="shared" si="18"/>
        <v>0</v>
      </c>
      <c r="K52" s="41">
        <f t="shared" si="18"/>
        <v>0</v>
      </c>
      <c r="L52" s="41">
        <f t="shared" si="18"/>
        <v>0</v>
      </c>
      <c r="M52" s="41">
        <f t="shared" si="18"/>
        <v>0</v>
      </c>
      <c r="N52" s="41">
        <f t="shared" ref="N52:N57" si="19">+H52</f>
        <v>0</v>
      </c>
      <c r="O52" s="41">
        <f t="shared" si="18"/>
        <v>0</v>
      </c>
      <c r="P52" s="41">
        <f t="shared" si="18"/>
        <v>0</v>
      </c>
      <c r="Q52" s="10"/>
    </row>
    <row r="53" spans="1:17" x14ac:dyDescent="0.35">
      <c r="A53" s="24"/>
      <c r="B53" s="40" t="s">
        <v>43</v>
      </c>
      <c r="E53" s="41">
        <f>SUM('Input Screen'!E95:E107)</f>
        <v>0</v>
      </c>
      <c r="F53" s="41">
        <f t="shared" si="18"/>
        <v>0</v>
      </c>
      <c r="G53" s="41">
        <f t="shared" si="18"/>
        <v>0</v>
      </c>
      <c r="H53" s="41">
        <f t="shared" si="18"/>
        <v>0</v>
      </c>
      <c r="I53" s="41">
        <f t="shared" si="18"/>
        <v>0</v>
      </c>
      <c r="J53" s="41">
        <f t="shared" si="18"/>
        <v>0</v>
      </c>
      <c r="K53" s="41">
        <f t="shared" si="18"/>
        <v>0</v>
      </c>
      <c r="L53" s="41">
        <f t="shared" si="18"/>
        <v>0</v>
      </c>
      <c r="M53" s="41">
        <f t="shared" si="18"/>
        <v>0</v>
      </c>
      <c r="N53" s="41">
        <f t="shared" si="19"/>
        <v>0</v>
      </c>
      <c r="O53" s="41">
        <f t="shared" si="18"/>
        <v>0</v>
      </c>
      <c r="P53" s="41">
        <f t="shared" si="18"/>
        <v>0</v>
      </c>
      <c r="Q53" s="10"/>
    </row>
    <row r="54" spans="1:17" x14ac:dyDescent="0.35">
      <c r="A54" s="24"/>
      <c r="B54" s="15" t="s">
        <v>37</v>
      </c>
      <c r="E54" s="41">
        <f>+'Input Screen'!E111</f>
        <v>0</v>
      </c>
      <c r="F54" s="41">
        <f t="shared" si="18"/>
        <v>0</v>
      </c>
      <c r="G54" s="41">
        <f t="shared" si="18"/>
        <v>0</v>
      </c>
      <c r="H54" s="41">
        <f t="shared" si="18"/>
        <v>0</v>
      </c>
      <c r="I54" s="41">
        <f t="shared" si="18"/>
        <v>0</v>
      </c>
      <c r="J54" s="41">
        <f t="shared" si="18"/>
        <v>0</v>
      </c>
      <c r="K54" s="41">
        <f t="shared" si="18"/>
        <v>0</v>
      </c>
      <c r="L54" s="41">
        <f t="shared" si="18"/>
        <v>0</v>
      </c>
      <c r="M54" s="41">
        <f t="shared" si="18"/>
        <v>0</v>
      </c>
      <c r="N54" s="41">
        <f t="shared" si="19"/>
        <v>0</v>
      </c>
      <c r="O54" s="41">
        <f t="shared" si="18"/>
        <v>0</v>
      </c>
      <c r="P54" s="41">
        <f t="shared" si="18"/>
        <v>0</v>
      </c>
      <c r="Q54" s="10"/>
    </row>
    <row r="55" spans="1:17" x14ac:dyDescent="0.35">
      <c r="A55" s="24"/>
      <c r="B55" s="15" t="s">
        <v>38</v>
      </c>
      <c r="E55" s="41">
        <f>+'Input Screen'!C120</f>
        <v>0</v>
      </c>
      <c r="F55" s="41">
        <f t="shared" si="18"/>
        <v>0</v>
      </c>
      <c r="G55" s="41">
        <f t="shared" si="18"/>
        <v>0</v>
      </c>
      <c r="H55" s="41">
        <f t="shared" si="18"/>
        <v>0</v>
      </c>
      <c r="I55" s="41">
        <f t="shared" si="18"/>
        <v>0</v>
      </c>
      <c r="J55" s="41">
        <f t="shared" si="18"/>
        <v>0</v>
      </c>
      <c r="K55" s="41">
        <f t="shared" si="18"/>
        <v>0</v>
      </c>
      <c r="L55" s="41">
        <f t="shared" si="18"/>
        <v>0</v>
      </c>
      <c r="M55" s="41">
        <f t="shared" si="18"/>
        <v>0</v>
      </c>
      <c r="N55" s="41">
        <f t="shared" si="19"/>
        <v>0</v>
      </c>
      <c r="O55" s="41">
        <f t="shared" si="18"/>
        <v>0</v>
      </c>
      <c r="P55" s="41">
        <f t="shared" si="18"/>
        <v>0</v>
      </c>
      <c r="Q55" s="10"/>
    </row>
    <row r="56" spans="1:17" x14ac:dyDescent="0.35">
      <c r="A56" s="24"/>
      <c r="B56" s="85" t="s">
        <v>147</v>
      </c>
      <c r="C56" s="86"/>
      <c r="D56" s="86"/>
      <c r="E56" s="84">
        <v>0</v>
      </c>
      <c r="F56" s="84">
        <f t="shared" ref="F56" si="20">+E56</f>
        <v>0</v>
      </c>
      <c r="G56" s="84">
        <f t="shared" ref="G56" si="21">+F56</f>
        <v>0</v>
      </c>
      <c r="H56" s="84">
        <f t="shared" ref="H56" si="22">+G56</f>
        <v>0</v>
      </c>
      <c r="I56" s="84">
        <f t="shared" ref="I56" si="23">+H56</f>
        <v>0</v>
      </c>
      <c r="J56" s="84">
        <f t="shared" ref="J56" si="24">+I56</f>
        <v>0</v>
      </c>
      <c r="K56" s="84">
        <f t="shared" ref="K56" si="25">+J56</f>
        <v>0</v>
      </c>
      <c r="L56" s="84">
        <f t="shared" ref="L56" si="26">+K56</f>
        <v>0</v>
      </c>
      <c r="M56" s="84">
        <f t="shared" ref="M56" si="27">+L56</f>
        <v>0</v>
      </c>
      <c r="N56" s="84">
        <f t="shared" si="19"/>
        <v>0</v>
      </c>
      <c r="O56" s="84">
        <f t="shared" ref="O56" si="28">+N56</f>
        <v>0</v>
      </c>
      <c r="P56" s="84">
        <f t="shared" ref="P56" si="29">+O56</f>
        <v>0</v>
      </c>
      <c r="Q56" s="10"/>
    </row>
    <row r="57" spans="1:17" x14ac:dyDescent="0.35">
      <c r="A57" s="24"/>
      <c r="B57" s="85" t="s">
        <v>148</v>
      </c>
      <c r="C57" s="86"/>
      <c r="D57" s="86"/>
      <c r="E57" s="84">
        <v>0</v>
      </c>
      <c r="F57" s="84">
        <f t="shared" ref="F57" si="30">+E57</f>
        <v>0</v>
      </c>
      <c r="G57" s="84">
        <f t="shared" ref="G57" si="31">+F57</f>
        <v>0</v>
      </c>
      <c r="H57" s="84">
        <f t="shared" ref="H57" si="32">+G57</f>
        <v>0</v>
      </c>
      <c r="I57" s="84">
        <f t="shared" ref="I57" si="33">+H57</f>
        <v>0</v>
      </c>
      <c r="J57" s="84">
        <f t="shared" ref="J57" si="34">+I57</f>
        <v>0</v>
      </c>
      <c r="K57" s="84">
        <f t="shared" ref="K57" si="35">+J57</f>
        <v>0</v>
      </c>
      <c r="L57" s="84">
        <f t="shared" ref="L57" si="36">+K57</f>
        <v>0</v>
      </c>
      <c r="M57" s="84">
        <f t="shared" ref="M57" si="37">+L57</f>
        <v>0</v>
      </c>
      <c r="N57" s="84">
        <f t="shared" si="19"/>
        <v>0</v>
      </c>
      <c r="O57" s="84">
        <f t="shared" ref="O57" si="38">+N57</f>
        <v>0</v>
      </c>
      <c r="P57" s="84">
        <f t="shared" ref="P57" si="39">+O57</f>
        <v>0</v>
      </c>
      <c r="Q57" s="10"/>
    </row>
    <row r="58" spans="1:17" x14ac:dyDescent="0.35">
      <c r="A58" s="24"/>
      <c r="B58" s="85" t="s">
        <v>149</v>
      </c>
      <c r="C58" s="86"/>
      <c r="D58" s="86"/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10"/>
    </row>
    <row r="59" spans="1:17" x14ac:dyDescent="0.35">
      <c r="A59" s="24"/>
      <c r="B59" s="27" t="s">
        <v>39</v>
      </c>
      <c r="C59" s="28"/>
      <c r="D59" s="28"/>
      <c r="E59" s="38">
        <f t="shared" ref="E59:P59" si="40">SUM(E52:E58)</f>
        <v>0</v>
      </c>
      <c r="F59" s="38">
        <f t="shared" si="40"/>
        <v>0</v>
      </c>
      <c r="G59" s="38">
        <f t="shared" si="40"/>
        <v>0</v>
      </c>
      <c r="H59" s="38">
        <f t="shared" si="40"/>
        <v>0</v>
      </c>
      <c r="I59" s="38">
        <f t="shared" si="40"/>
        <v>0</v>
      </c>
      <c r="J59" s="38">
        <f t="shared" si="40"/>
        <v>0</v>
      </c>
      <c r="K59" s="38">
        <f t="shared" si="40"/>
        <v>0</v>
      </c>
      <c r="L59" s="38">
        <f t="shared" si="40"/>
        <v>0</v>
      </c>
      <c r="M59" s="38">
        <f t="shared" si="40"/>
        <v>0</v>
      </c>
      <c r="N59" s="38">
        <f t="shared" si="40"/>
        <v>0</v>
      </c>
      <c r="O59" s="38">
        <f t="shared" si="40"/>
        <v>0</v>
      </c>
      <c r="P59" s="38">
        <f t="shared" si="40"/>
        <v>0</v>
      </c>
      <c r="Q59" s="10"/>
    </row>
    <row r="60" spans="1:17" x14ac:dyDescent="0.35">
      <c r="A60" s="24"/>
      <c r="B60" s="40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10"/>
    </row>
    <row r="61" spans="1:17" x14ac:dyDescent="0.35">
      <c r="A61" s="24"/>
      <c r="B61" s="27" t="s">
        <v>40</v>
      </c>
      <c r="C61" s="28"/>
      <c r="D61" s="28"/>
      <c r="E61" s="38" t="e">
        <f t="shared" ref="E61:P61" si="41">+E50+E59</f>
        <v>#DIV/0!</v>
      </c>
      <c r="F61" s="38" t="e">
        <f t="shared" si="41"/>
        <v>#DIV/0!</v>
      </c>
      <c r="G61" s="38" t="e">
        <f t="shared" si="41"/>
        <v>#DIV/0!</v>
      </c>
      <c r="H61" s="38" t="e">
        <f t="shared" si="41"/>
        <v>#DIV/0!</v>
      </c>
      <c r="I61" s="38" t="e">
        <f t="shared" si="41"/>
        <v>#DIV/0!</v>
      </c>
      <c r="J61" s="38" t="e">
        <f t="shared" si="41"/>
        <v>#DIV/0!</v>
      </c>
      <c r="K61" s="38" t="e">
        <f t="shared" si="41"/>
        <v>#DIV/0!</v>
      </c>
      <c r="L61" s="38" t="e">
        <f t="shared" si="41"/>
        <v>#DIV/0!</v>
      </c>
      <c r="M61" s="38" t="e">
        <f t="shared" si="41"/>
        <v>#DIV/0!</v>
      </c>
      <c r="N61" s="38" t="e">
        <f t="shared" si="41"/>
        <v>#DIV/0!</v>
      </c>
      <c r="O61" s="38" t="e">
        <f t="shared" si="41"/>
        <v>#DIV/0!</v>
      </c>
      <c r="P61" s="38" t="e">
        <f t="shared" si="41"/>
        <v>#DIV/0!</v>
      </c>
      <c r="Q61" s="10"/>
    </row>
    <row r="62" spans="1:17" x14ac:dyDescent="0.35">
      <c r="A62" s="24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10"/>
    </row>
    <row r="63" spans="1:17" x14ac:dyDescent="0.35">
      <c r="A63" s="24"/>
      <c r="B63" s="27" t="s">
        <v>41</v>
      </c>
      <c r="C63" s="28"/>
      <c r="D63" s="28"/>
      <c r="E63" s="38" t="e">
        <f t="shared" ref="E63:P63" si="42">E39-E61</f>
        <v>#DIV/0!</v>
      </c>
      <c r="F63" s="38" t="e">
        <f t="shared" si="42"/>
        <v>#DIV/0!</v>
      </c>
      <c r="G63" s="38" t="e">
        <f t="shared" si="42"/>
        <v>#DIV/0!</v>
      </c>
      <c r="H63" s="38" t="e">
        <f t="shared" si="42"/>
        <v>#DIV/0!</v>
      </c>
      <c r="I63" s="38" t="e">
        <f t="shared" si="42"/>
        <v>#DIV/0!</v>
      </c>
      <c r="J63" s="38" t="e">
        <f t="shared" si="42"/>
        <v>#DIV/0!</v>
      </c>
      <c r="K63" s="38" t="e">
        <f t="shared" si="42"/>
        <v>#DIV/0!</v>
      </c>
      <c r="L63" s="38" t="e">
        <f t="shared" si="42"/>
        <v>#DIV/0!</v>
      </c>
      <c r="M63" s="38" t="e">
        <f t="shared" si="42"/>
        <v>#DIV/0!</v>
      </c>
      <c r="N63" s="38" t="e">
        <f t="shared" si="42"/>
        <v>#DIV/0!</v>
      </c>
      <c r="O63" s="38" t="e">
        <f t="shared" si="42"/>
        <v>#DIV/0!</v>
      </c>
      <c r="P63" s="38" t="e">
        <f t="shared" si="42"/>
        <v>#DIV/0!</v>
      </c>
      <c r="Q63" s="10"/>
    </row>
    <row r="64" spans="1:17" x14ac:dyDescent="0.35">
      <c r="A64" s="2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10"/>
    </row>
    <row r="65" spans="1:17" ht="15" thickBot="1" x14ac:dyDescent="0.4">
      <c r="A65" s="24"/>
      <c r="B65" s="87" t="s">
        <v>42</v>
      </c>
      <c r="C65" s="87"/>
      <c r="D65" s="87"/>
      <c r="E65" s="88" t="e">
        <f t="shared" ref="E65:P65" si="43">+E10+E63</f>
        <v>#DIV/0!</v>
      </c>
      <c r="F65" s="88" t="e">
        <f t="shared" si="43"/>
        <v>#DIV/0!</v>
      </c>
      <c r="G65" s="88" t="e">
        <f t="shared" si="43"/>
        <v>#DIV/0!</v>
      </c>
      <c r="H65" s="88" t="e">
        <f t="shared" si="43"/>
        <v>#DIV/0!</v>
      </c>
      <c r="I65" s="88" t="e">
        <f t="shared" si="43"/>
        <v>#DIV/0!</v>
      </c>
      <c r="J65" s="88" t="e">
        <f t="shared" si="43"/>
        <v>#DIV/0!</v>
      </c>
      <c r="K65" s="88" t="e">
        <f t="shared" si="43"/>
        <v>#DIV/0!</v>
      </c>
      <c r="L65" s="88" t="e">
        <f t="shared" si="43"/>
        <v>#DIV/0!</v>
      </c>
      <c r="M65" s="88" t="e">
        <f t="shared" si="43"/>
        <v>#DIV/0!</v>
      </c>
      <c r="N65" s="88" t="e">
        <f t="shared" si="43"/>
        <v>#DIV/0!</v>
      </c>
      <c r="O65" s="88" t="e">
        <f t="shared" si="43"/>
        <v>#DIV/0!</v>
      </c>
      <c r="P65" s="88" t="e">
        <f t="shared" si="43"/>
        <v>#DIV/0!</v>
      </c>
      <c r="Q65" s="10"/>
    </row>
  </sheetData>
  <autoFilter ref="B41:D49" xr:uid="{9482EB5D-0548-419B-8DA3-3309336A4314}">
    <sortState xmlns:xlrd2="http://schemas.microsoft.com/office/spreadsheetml/2017/richdata2" ref="B42:D49">
      <sortCondition ref="C41:C49"/>
    </sortState>
  </autoFilter>
  <conditionalFormatting sqref="D42:D49">
    <cfRule type="cellIs" dxfId="9" priority="1" operator="lessThan">
      <formula>1</formula>
    </cfRule>
    <cfRule type="cellIs" dxfId="8" priority="2" operator="greaterThan">
      <formula>0</formula>
    </cfRule>
  </conditionalFormatting>
  <conditionalFormatting sqref="E42:P49 E52:P58 E60:P60">
    <cfRule type="containsText" dxfId="7" priority="3" operator="containsText" text="HELP ME">
      <formula>NOT(ISERROR(SEARCH("HELP ME",E42)))</formula>
    </cfRule>
    <cfRule type="cellIs" dxfId="6" priority="4" operator="equal">
      <formula>"""HELP ME"""</formula>
    </cfRule>
    <cfRule type="cellIs" dxfId="5" priority="5" operator="equal">
      <formula>#N/A</formula>
    </cfRule>
  </conditionalFormatting>
  <pageMargins left="0.7" right="0.7" top="0.75" bottom="0.75" header="0.3" footer="0.3"/>
  <pageSetup scale="56" fitToHeight="100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7579BB-B9BD-4ED1-BCD1-A971FB3D0333}">
          <x14:formula1>
            <xm:f>Sheet3!$A$1:$A$2</xm:f>
          </x14:formula1>
          <xm:sqref>C42:C49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FE615-96D2-4C36-ACA6-5C68003704B5}">
  <sheetPr>
    <tabColor theme="0" tint="-0.14999847407452621"/>
  </sheetPr>
  <dimension ref="A1:F117"/>
  <sheetViews>
    <sheetView workbookViewId="0">
      <pane ySplit="1" topLeftCell="A2" activePane="bottomLeft" state="frozen"/>
      <selection activeCell="B53" sqref="B53"/>
      <selection pane="bottomLeft" activeCell="B53" sqref="B53"/>
    </sheetView>
  </sheetViews>
  <sheetFormatPr defaultRowHeight="14.5" x14ac:dyDescent="0.35"/>
  <cols>
    <col min="1" max="1" width="10.26953125" style="46" customWidth="1"/>
    <col min="2" max="2" width="48.54296875" customWidth="1"/>
    <col min="3" max="3" width="13.81640625" bestFit="1" customWidth="1"/>
    <col min="4" max="4" width="43.81640625" customWidth="1"/>
    <col min="5" max="6" width="10.81640625" style="55" customWidth="1"/>
  </cols>
  <sheetData>
    <row r="1" spans="1:6" ht="29" x14ac:dyDescent="0.35">
      <c r="A1" s="46" t="s">
        <v>44</v>
      </c>
      <c r="B1" s="42" t="s">
        <v>45</v>
      </c>
      <c r="C1" s="42" t="s">
        <v>144</v>
      </c>
      <c r="D1" s="42" t="s">
        <v>46</v>
      </c>
      <c r="E1" s="54" t="s">
        <v>145</v>
      </c>
      <c r="F1" s="54" t="s">
        <v>146</v>
      </c>
    </row>
    <row r="2" spans="1:6" x14ac:dyDescent="0.35">
      <c r="B2" s="42" t="s">
        <v>158</v>
      </c>
      <c r="C2" s="71">
        <v>12</v>
      </c>
      <c r="D2" s="42"/>
      <c r="E2" s="54"/>
      <c r="F2" s="54"/>
    </row>
    <row r="3" spans="1:6" x14ac:dyDescent="0.35">
      <c r="B3" s="42"/>
      <c r="C3" s="42"/>
      <c r="D3" s="42"/>
      <c r="E3" s="54"/>
      <c r="F3" s="54"/>
    </row>
    <row r="4" spans="1:6" x14ac:dyDescent="0.35">
      <c r="A4" s="46">
        <v>1</v>
      </c>
      <c r="B4" t="s">
        <v>47</v>
      </c>
      <c r="C4" s="43">
        <v>1145997.8</v>
      </c>
      <c r="D4" t="s">
        <v>48</v>
      </c>
    </row>
    <row r="5" spans="1:6" x14ac:dyDescent="0.35">
      <c r="A5" s="46">
        <f>+A4+1</f>
        <v>2</v>
      </c>
      <c r="B5" t="s">
        <v>49</v>
      </c>
      <c r="C5" s="43">
        <v>-16187.48</v>
      </c>
      <c r="D5" t="s">
        <v>48</v>
      </c>
    </row>
    <row r="6" spans="1:6" x14ac:dyDescent="0.35">
      <c r="A6" s="46">
        <f t="shared" ref="A6:A69" si="0">+A5+1</f>
        <v>3</v>
      </c>
      <c r="B6" s="44" t="s">
        <v>50</v>
      </c>
      <c r="C6" s="45">
        <f>+C4+C5</f>
        <v>1129810.32</v>
      </c>
      <c r="D6" t="s">
        <v>51</v>
      </c>
    </row>
    <row r="7" spans="1:6" x14ac:dyDescent="0.35">
      <c r="A7" s="46">
        <f t="shared" si="0"/>
        <v>4</v>
      </c>
      <c r="C7" s="43"/>
    </row>
    <row r="8" spans="1:6" x14ac:dyDescent="0.35">
      <c r="A8" s="46">
        <f t="shared" si="0"/>
        <v>5</v>
      </c>
      <c r="B8" s="47" t="s">
        <v>102</v>
      </c>
      <c r="C8" s="43"/>
    </row>
    <row r="9" spans="1:6" x14ac:dyDescent="0.35">
      <c r="A9" s="46">
        <f t="shared" si="0"/>
        <v>6</v>
      </c>
      <c r="B9" t="s">
        <v>103</v>
      </c>
      <c r="C9" s="43">
        <v>0</v>
      </c>
      <c r="D9" t="s">
        <v>48</v>
      </c>
    </row>
    <row r="10" spans="1:6" x14ac:dyDescent="0.35">
      <c r="A10" s="46">
        <f t="shared" si="0"/>
        <v>7</v>
      </c>
      <c r="B10" t="s">
        <v>52</v>
      </c>
      <c r="C10" s="43">
        <v>126995.93</v>
      </c>
      <c r="D10" t="s">
        <v>48</v>
      </c>
    </row>
    <row r="11" spans="1:6" x14ac:dyDescent="0.35">
      <c r="A11" s="46">
        <f t="shared" si="0"/>
        <v>8</v>
      </c>
      <c r="B11" t="s">
        <v>53</v>
      </c>
      <c r="C11" s="43">
        <v>58671.22</v>
      </c>
      <c r="D11" t="s">
        <v>48</v>
      </c>
    </row>
    <row r="12" spans="1:6" x14ac:dyDescent="0.35">
      <c r="A12" s="46">
        <f t="shared" si="0"/>
        <v>9</v>
      </c>
      <c r="B12" t="s">
        <v>54</v>
      </c>
      <c r="C12" s="43">
        <v>149509.38</v>
      </c>
      <c r="D12" t="s">
        <v>48</v>
      </c>
    </row>
    <row r="13" spans="1:6" x14ac:dyDescent="0.35">
      <c r="A13" s="46">
        <f t="shared" si="0"/>
        <v>10</v>
      </c>
      <c r="B13" t="s">
        <v>55</v>
      </c>
      <c r="C13" s="43">
        <v>31440.94</v>
      </c>
      <c r="D13" t="s">
        <v>48</v>
      </c>
    </row>
    <row r="14" spans="1:6" x14ac:dyDescent="0.35">
      <c r="A14" s="46">
        <f t="shared" si="0"/>
        <v>11</v>
      </c>
      <c r="B14" t="s">
        <v>56</v>
      </c>
      <c r="C14" s="43">
        <v>1656.81</v>
      </c>
      <c r="D14" t="s">
        <v>48</v>
      </c>
    </row>
    <row r="15" spans="1:6" x14ac:dyDescent="0.35">
      <c r="A15" s="46">
        <f t="shared" si="0"/>
        <v>12</v>
      </c>
      <c r="B15" s="52" t="s">
        <v>111</v>
      </c>
      <c r="C15" s="49"/>
      <c r="D15" t="s">
        <v>48</v>
      </c>
    </row>
    <row r="16" spans="1:6" x14ac:dyDescent="0.35">
      <c r="A16" s="46">
        <f t="shared" si="0"/>
        <v>13</v>
      </c>
      <c r="B16" s="52" t="s">
        <v>112</v>
      </c>
      <c r="C16" s="49"/>
      <c r="D16" t="s">
        <v>48</v>
      </c>
    </row>
    <row r="17" spans="1:6" x14ac:dyDescent="0.35">
      <c r="A17" s="46">
        <f t="shared" si="0"/>
        <v>14</v>
      </c>
      <c r="B17" s="52" t="s">
        <v>113</v>
      </c>
      <c r="C17" s="49"/>
      <c r="D17" t="s">
        <v>48</v>
      </c>
    </row>
    <row r="18" spans="1:6" x14ac:dyDescent="0.35">
      <c r="A18" s="46">
        <f t="shared" si="0"/>
        <v>15</v>
      </c>
      <c r="B18" s="52" t="s">
        <v>114</v>
      </c>
      <c r="C18" s="49"/>
      <c r="D18" t="s">
        <v>48</v>
      </c>
    </row>
    <row r="19" spans="1:6" x14ac:dyDescent="0.35">
      <c r="A19" s="46">
        <f t="shared" si="0"/>
        <v>16</v>
      </c>
      <c r="B19" s="51" t="s">
        <v>115</v>
      </c>
      <c r="C19" s="50">
        <f>SUM(C9:C18)</f>
        <v>368274.28</v>
      </c>
      <c r="D19" t="s">
        <v>51</v>
      </c>
      <c r="E19" s="57">
        <f>+C19/$C$2</f>
        <v>30689.523333333334</v>
      </c>
      <c r="F19" s="56">
        <f>+C19/$C$6</f>
        <v>0.32596115779859403</v>
      </c>
    </row>
    <row r="20" spans="1:6" x14ac:dyDescent="0.35">
      <c r="A20" s="46">
        <f t="shared" si="0"/>
        <v>17</v>
      </c>
      <c r="C20" s="43"/>
    </row>
    <row r="21" spans="1:6" x14ac:dyDescent="0.35">
      <c r="A21" s="46">
        <f t="shared" si="0"/>
        <v>18</v>
      </c>
      <c r="B21" s="47" t="s">
        <v>104</v>
      </c>
      <c r="C21" s="43"/>
    </row>
    <row r="22" spans="1:6" x14ac:dyDescent="0.35">
      <c r="A22" s="46">
        <f t="shared" si="0"/>
        <v>19</v>
      </c>
      <c r="B22" t="s">
        <v>57</v>
      </c>
      <c r="C22" s="43">
        <v>69010.41</v>
      </c>
      <c r="D22" t="s">
        <v>48</v>
      </c>
    </row>
    <row r="23" spans="1:6" x14ac:dyDescent="0.35">
      <c r="A23" s="46">
        <f t="shared" si="0"/>
        <v>20</v>
      </c>
      <c r="B23" t="s">
        <v>58</v>
      </c>
      <c r="C23" s="43">
        <v>504.71</v>
      </c>
      <c r="D23" t="s">
        <v>48</v>
      </c>
    </row>
    <row r="24" spans="1:6" x14ac:dyDescent="0.35">
      <c r="A24" s="46">
        <f t="shared" si="0"/>
        <v>21</v>
      </c>
      <c r="B24" t="s">
        <v>59</v>
      </c>
      <c r="C24" s="43">
        <v>51505.93</v>
      </c>
      <c r="D24" t="s">
        <v>48</v>
      </c>
    </row>
    <row r="25" spans="1:6" x14ac:dyDescent="0.35">
      <c r="A25" s="46">
        <f t="shared" si="0"/>
        <v>22</v>
      </c>
      <c r="B25" t="s">
        <v>60</v>
      </c>
      <c r="C25" s="43">
        <v>1800</v>
      </c>
      <c r="D25" t="s">
        <v>48</v>
      </c>
    </row>
    <row r="26" spans="1:6" x14ac:dyDescent="0.35">
      <c r="A26" s="46">
        <f t="shared" si="0"/>
        <v>23</v>
      </c>
      <c r="B26" s="52" t="s">
        <v>116</v>
      </c>
      <c r="C26" s="49"/>
      <c r="D26" t="s">
        <v>48</v>
      </c>
    </row>
    <row r="27" spans="1:6" x14ac:dyDescent="0.35">
      <c r="A27" s="46">
        <f t="shared" si="0"/>
        <v>24</v>
      </c>
      <c r="B27" s="52" t="s">
        <v>117</v>
      </c>
      <c r="C27" s="49"/>
      <c r="D27" t="s">
        <v>48</v>
      </c>
    </row>
    <row r="28" spans="1:6" x14ac:dyDescent="0.35">
      <c r="A28" s="46">
        <f t="shared" si="0"/>
        <v>25</v>
      </c>
      <c r="B28" s="52" t="s">
        <v>118</v>
      </c>
      <c r="C28" s="49"/>
      <c r="D28" t="s">
        <v>48</v>
      </c>
    </row>
    <row r="29" spans="1:6" x14ac:dyDescent="0.35">
      <c r="A29" s="46">
        <f t="shared" si="0"/>
        <v>26</v>
      </c>
      <c r="B29" s="52" t="s">
        <v>119</v>
      </c>
      <c r="C29" s="49"/>
      <c r="D29" t="s">
        <v>48</v>
      </c>
    </row>
    <row r="30" spans="1:6" ht="16" customHeight="1" x14ac:dyDescent="0.35">
      <c r="A30" s="46">
        <f t="shared" si="0"/>
        <v>27</v>
      </c>
      <c r="B30" s="51" t="s">
        <v>120</v>
      </c>
      <c r="C30" s="50">
        <f>SUM(C21:C29)</f>
        <v>122821.05000000002</v>
      </c>
      <c r="D30" t="s">
        <v>51</v>
      </c>
      <c r="E30" s="57">
        <f>+C30/$C$2</f>
        <v>10235.087500000001</v>
      </c>
      <c r="F30" s="56">
        <f>+C30/$C$6</f>
        <v>0.10870944248411539</v>
      </c>
    </row>
    <row r="31" spans="1:6" ht="16" customHeight="1" x14ac:dyDescent="0.35">
      <c r="A31" s="46">
        <f t="shared" si="0"/>
        <v>28</v>
      </c>
      <c r="B31" s="46"/>
      <c r="C31" s="46"/>
    </row>
    <row r="32" spans="1:6" x14ac:dyDescent="0.35">
      <c r="A32" s="46">
        <f t="shared" si="0"/>
        <v>29</v>
      </c>
      <c r="B32" s="47" t="s">
        <v>61</v>
      </c>
      <c r="C32" s="43"/>
    </row>
    <row r="33" spans="1:6" x14ac:dyDescent="0.35">
      <c r="A33" s="46">
        <f t="shared" si="0"/>
        <v>30</v>
      </c>
      <c r="B33" t="s">
        <v>61</v>
      </c>
      <c r="C33" s="43">
        <v>16069.73</v>
      </c>
      <c r="D33" t="s">
        <v>48</v>
      </c>
    </row>
    <row r="34" spans="1:6" x14ac:dyDescent="0.35">
      <c r="A34" s="46">
        <f t="shared" si="0"/>
        <v>31</v>
      </c>
      <c r="B34" t="s">
        <v>62</v>
      </c>
      <c r="C34" s="43">
        <v>676.18</v>
      </c>
      <c r="D34" t="s">
        <v>48</v>
      </c>
    </row>
    <row r="35" spans="1:6" x14ac:dyDescent="0.35">
      <c r="A35" s="46">
        <f t="shared" si="0"/>
        <v>32</v>
      </c>
      <c r="B35" s="52" t="s">
        <v>121</v>
      </c>
      <c r="C35" s="49"/>
      <c r="D35" t="s">
        <v>48</v>
      </c>
    </row>
    <row r="36" spans="1:6" x14ac:dyDescent="0.35">
      <c r="A36" s="46">
        <f t="shared" si="0"/>
        <v>33</v>
      </c>
      <c r="B36" s="52" t="s">
        <v>122</v>
      </c>
      <c r="C36" s="49"/>
      <c r="D36" t="s">
        <v>48</v>
      </c>
    </row>
    <row r="37" spans="1:6" x14ac:dyDescent="0.35">
      <c r="A37" s="46">
        <f t="shared" si="0"/>
        <v>34</v>
      </c>
      <c r="B37" s="52" t="s">
        <v>123</v>
      </c>
      <c r="C37" s="49"/>
      <c r="D37" t="s">
        <v>48</v>
      </c>
    </row>
    <row r="38" spans="1:6" x14ac:dyDescent="0.35">
      <c r="A38" s="46">
        <f t="shared" si="0"/>
        <v>35</v>
      </c>
      <c r="B38" s="52" t="s">
        <v>124</v>
      </c>
      <c r="C38" s="49"/>
      <c r="D38" t="s">
        <v>48</v>
      </c>
    </row>
    <row r="39" spans="1:6" x14ac:dyDescent="0.35">
      <c r="A39" s="46">
        <f t="shared" si="0"/>
        <v>36</v>
      </c>
      <c r="B39" s="51" t="s">
        <v>125</v>
      </c>
      <c r="C39" s="50">
        <f>SUM(C33:C38)</f>
        <v>16745.91</v>
      </c>
      <c r="D39" t="s">
        <v>51</v>
      </c>
      <c r="E39" s="57">
        <f>+C39/$C$2</f>
        <v>1395.4925000000001</v>
      </c>
      <c r="F39" s="56">
        <f>+C39/$C$6</f>
        <v>1.4821877357254092E-2</v>
      </c>
    </row>
    <row r="40" spans="1:6" x14ac:dyDescent="0.35">
      <c r="A40" s="46">
        <f t="shared" si="0"/>
        <v>37</v>
      </c>
      <c r="C40" s="43"/>
    </row>
    <row r="41" spans="1:6" x14ac:dyDescent="0.35">
      <c r="A41" s="46">
        <f t="shared" si="0"/>
        <v>38</v>
      </c>
      <c r="B41" s="47" t="s">
        <v>105</v>
      </c>
      <c r="C41" s="43"/>
    </row>
    <row r="42" spans="1:6" x14ac:dyDescent="0.35">
      <c r="A42" s="46">
        <f t="shared" si="0"/>
        <v>39</v>
      </c>
      <c r="B42" t="s">
        <v>63</v>
      </c>
      <c r="C42" s="43">
        <v>74400</v>
      </c>
      <c r="D42" t="s">
        <v>48</v>
      </c>
    </row>
    <row r="43" spans="1:6" x14ac:dyDescent="0.35">
      <c r="A43" s="46">
        <f t="shared" si="0"/>
        <v>40</v>
      </c>
      <c r="B43" t="s">
        <v>64</v>
      </c>
      <c r="C43" s="43">
        <v>6868.62</v>
      </c>
      <c r="D43" t="s">
        <v>48</v>
      </c>
    </row>
    <row r="44" spans="1:6" x14ac:dyDescent="0.35">
      <c r="A44" s="46">
        <f t="shared" si="0"/>
        <v>41</v>
      </c>
      <c r="B44" t="s">
        <v>65</v>
      </c>
      <c r="C44" s="43">
        <v>4456.28</v>
      </c>
      <c r="D44" t="s">
        <v>48</v>
      </c>
    </row>
    <row r="45" spans="1:6" x14ac:dyDescent="0.35">
      <c r="A45" s="46">
        <f t="shared" si="0"/>
        <v>42</v>
      </c>
      <c r="B45" t="s">
        <v>66</v>
      </c>
      <c r="C45" s="43">
        <v>3645.28</v>
      </c>
      <c r="D45" t="s">
        <v>48</v>
      </c>
    </row>
    <row r="46" spans="1:6" x14ac:dyDescent="0.35">
      <c r="A46" s="46">
        <f t="shared" si="0"/>
        <v>43</v>
      </c>
      <c r="B46" t="s">
        <v>67</v>
      </c>
      <c r="C46" s="43">
        <v>7777.6</v>
      </c>
      <c r="D46" t="s">
        <v>48</v>
      </c>
    </row>
    <row r="47" spans="1:6" x14ac:dyDescent="0.35">
      <c r="A47" s="46">
        <f t="shared" si="0"/>
        <v>44</v>
      </c>
      <c r="B47" t="s">
        <v>68</v>
      </c>
      <c r="C47" s="43">
        <v>22672.47</v>
      </c>
      <c r="D47" t="s">
        <v>48</v>
      </c>
    </row>
    <row r="48" spans="1:6" x14ac:dyDescent="0.35">
      <c r="A48" s="46">
        <f t="shared" si="0"/>
        <v>45</v>
      </c>
      <c r="B48" s="52" t="s">
        <v>126</v>
      </c>
      <c r="C48" s="49"/>
      <c r="D48" t="s">
        <v>48</v>
      </c>
    </row>
    <row r="49" spans="1:6" x14ac:dyDescent="0.35">
      <c r="A49" s="46">
        <f t="shared" si="0"/>
        <v>46</v>
      </c>
      <c r="B49" s="52" t="s">
        <v>127</v>
      </c>
      <c r="C49" s="49"/>
      <c r="D49" t="s">
        <v>48</v>
      </c>
    </row>
    <row r="50" spans="1:6" x14ac:dyDescent="0.35">
      <c r="A50" s="46">
        <f t="shared" si="0"/>
        <v>47</v>
      </c>
      <c r="B50" s="52" t="s">
        <v>128</v>
      </c>
      <c r="C50" s="49"/>
      <c r="D50" t="s">
        <v>48</v>
      </c>
    </row>
    <row r="51" spans="1:6" x14ac:dyDescent="0.35">
      <c r="A51" s="46">
        <f t="shared" si="0"/>
        <v>48</v>
      </c>
      <c r="B51" s="52" t="s">
        <v>129</v>
      </c>
      <c r="C51" s="49"/>
      <c r="D51" t="s">
        <v>48</v>
      </c>
    </row>
    <row r="52" spans="1:6" x14ac:dyDescent="0.35">
      <c r="A52" s="46">
        <f t="shared" si="0"/>
        <v>49</v>
      </c>
      <c r="B52" s="51" t="s">
        <v>130</v>
      </c>
      <c r="C52" s="50">
        <f>SUM(C42:C51)</f>
        <v>119820.25</v>
      </c>
      <c r="D52" t="s">
        <v>51</v>
      </c>
      <c r="E52" s="57">
        <f>+C52/$C$2</f>
        <v>9985.0208333333339</v>
      </c>
      <c r="F52" s="56">
        <f>+C52/$C$6</f>
        <v>0.1060534214274127</v>
      </c>
    </row>
    <row r="53" spans="1:6" x14ac:dyDescent="0.35">
      <c r="A53" s="46">
        <f t="shared" si="0"/>
        <v>50</v>
      </c>
      <c r="C53" s="43"/>
    </row>
    <row r="54" spans="1:6" x14ac:dyDescent="0.35">
      <c r="A54" s="46">
        <f t="shared" si="0"/>
        <v>51</v>
      </c>
      <c r="B54" s="47" t="s">
        <v>106</v>
      </c>
      <c r="C54" s="43"/>
    </row>
    <row r="55" spans="1:6" x14ac:dyDescent="0.35">
      <c r="A55" s="46">
        <f t="shared" si="0"/>
        <v>52</v>
      </c>
      <c r="B55" t="s">
        <v>70</v>
      </c>
      <c r="C55" s="43">
        <v>32741.01</v>
      </c>
      <c r="D55" t="s">
        <v>48</v>
      </c>
    </row>
    <row r="56" spans="1:6" x14ac:dyDescent="0.35">
      <c r="A56" s="46">
        <f t="shared" si="0"/>
        <v>53</v>
      </c>
      <c r="B56" t="s">
        <v>72</v>
      </c>
      <c r="C56" s="43">
        <v>2552.75</v>
      </c>
      <c r="D56" t="s">
        <v>48</v>
      </c>
    </row>
    <row r="57" spans="1:6" x14ac:dyDescent="0.35">
      <c r="A57" s="46">
        <f t="shared" si="0"/>
        <v>54</v>
      </c>
      <c r="B57" t="s">
        <v>73</v>
      </c>
      <c r="C57" s="43">
        <v>4735.0200000000004</v>
      </c>
      <c r="D57" t="s">
        <v>48</v>
      </c>
    </row>
    <row r="58" spans="1:6" x14ac:dyDescent="0.35">
      <c r="A58" s="46">
        <f t="shared" si="0"/>
        <v>55</v>
      </c>
      <c r="B58" t="s">
        <v>74</v>
      </c>
      <c r="C58" s="43">
        <v>2024</v>
      </c>
      <c r="D58" t="s">
        <v>48</v>
      </c>
    </row>
    <row r="59" spans="1:6" x14ac:dyDescent="0.35">
      <c r="A59" s="46">
        <f t="shared" si="0"/>
        <v>56</v>
      </c>
      <c r="B59" t="s">
        <v>75</v>
      </c>
      <c r="C59" s="43">
        <v>39.94</v>
      </c>
      <c r="D59" t="s">
        <v>48</v>
      </c>
    </row>
    <row r="60" spans="1:6" x14ac:dyDescent="0.35">
      <c r="A60" s="46">
        <f t="shared" si="0"/>
        <v>57</v>
      </c>
      <c r="B60" t="s">
        <v>76</v>
      </c>
      <c r="C60" s="43">
        <v>10045</v>
      </c>
      <c r="D60" t="s">
        <v>48</v>
      </c>
    </row>
    <row r="61" spans="1:6" x14ac:dyDescent="0.35">
      <c r="A61" s="46">
        <f t="shared" si="0"/>
        <v>58</v>
      </c>
      <c r="B61" t="s">
        <v>77</v>
      </c>
      <c r="C61" s="43">
        <v>545</v>
      </c>
      <c r="D61" t="s">
        <v>48</v>
      </c>
    </row>
    <row r="62" spans="1:6" x14ac:dyDescent="0.35">
      <c r="A62" s="46">
        <f t="shared" si="0"/>
        <v>59</v>
      </c>
      <c r="B62" t="s">
        <v>78</v>
      </c>
      <c r="C62" s="43">
        <v>1960</v>
      </c>
      <c r="D62" t="s">
        <v>48</v>
      </c>
    </row>
    <row r="63" spans="1:6" x14ac:dyDescent="0.35">
      <c r="A63" s="46">
        <f t="shared" si="0"/>
        <v>60</v>
      </c>
      <c r="B63" t="s">
        <v>79</v>
      </c>
      <c r="C63" s="43">
        <v>5809.04</v>
      </c>
      <c r="D63" t="s">
        <v>48</v>
      </c>
    </row>
    <row r="64" spans="1:6" x14ac:dyDescent="0.35">
      <c r="A64" s="46">
        <f t="shared" si="0"/>
        <v>61</v>
      </c>
      <c r="B64" t="s">
        <v>80</v>
      </c>
      <c r="C64" s="43">
        <v>16898.740000000002</v>
      </c>
      <c r="D64" t="s">
        <v>48</v>
      </c>
    </row>
    <row r="65" spans="1:6" x14ac:dyDescent="0.35">
      <c r="A65" s="46">
        <f t="shared" si="0"/>
        <v>62</v>
      </c>
      <c r="B65" t="s">
        <v>81</v>
      </c>
      <c r="C65" s="43">
        <v>624</v>
      </c>
      <c r="D65" t="s">
        <v>48</v>
      </c>
    </row>
    <row r="66" spans="1:6" x14ac:dyDescent="0.35">
      <c r="A66" s="46">
        <f t="shared" si="0"/>
        <v>63</v>
      </c>
      <c r="B66" t="s">
        <v>82</v>
      </c>
      <c r="C66" s="43">
        <v>2736.02</v>
      </c>
      <c r="D66" t="s">
        <v>48</v>
      </c>
    </row>
    <row r="67" spans="1:6" x14ac:dyDescent="0.35">
      <c r="A67" s="46">
        <f t="shared" si="0"/>
        <v>64</v>
      </c>
      <c r="B67" t="s">
        <v>83</v>
      </c>
      <c r="C67" s="43">
        <v>1568.75</v>
      </c>
      <c r="D67" t="s">
        <v>48</v>
      </c>
    </row>
    <row r="68" spans="1:6" x14ac:dyDescent="0.35">
      <c r="A68" s="46">
        <f t="shared" si="0"/>
        <v>65</v>
      </c>
      <c r="B68" t="s">
        <v>84</v>
      </c>
      <c r="C68" s="43">
        <v>5420.66</v>
      </c>
      <c r="D68" t="s">
        <v>48</v>
      </c>
    </row>
    <row r="69" spans="1:6" x14ac:dyDescent="0.35">
      <c r="A69" s="46">
        <f t="shared" si="0"/>
        <v>66</v>
      </c>
      <c r="B69" t="s">
        <v>85</v>
      </c>
      <c r="C69" s="43">
        <v>200</v>
      </c>
      <c r="D69" t="s">
        <v>48</v>
      </c>
    </row>
    <row r="70" spans="1:6" x14ac:dyDescent="0.35">
      <c r="A70" s="46">
        <f t="shared" ref="A70:A117" si="1">+A69+1</f>
        <v>67</v>
      </c>
      <c r="B70" s="52" t="s">
        <v>131</v>
      </c>
      <c r="C70" s="49"/>
      <c r="D70" t="s">
        <v>48</v>
      </c>
    </row>
    <row r="71" spans="1:6" x14ac:dyDescent="0.35">
      <c r="A71" s="46">
        <f t="shared" si="1"/>
        <v>68</v>
      </c>
      <c r="B71" s="52" t="s">
        <v>132</v>
      </c>
      <c r="C71" s="49"/>
      <c r="D71" t="s">
        <v>48</v>
      </c>
    </row>
    <row r="72" spans="1:6" x14ac:dyDescent="0.35">
      <c r="A72" s="46">
        <f t="shared" si="1"/>
        <v>69</v>
      </c>
      <c r="B72" s="52" t="s">
        <v>133</v>
      </c>
      <c r="C72" s="49"/>
      <c r="D72" t="s">
        <v>48</v>
      </c>
    </row>
    <row r="73" spans="1:6" x14ac:dyDescent="0.35">
      <c r="A73" s="46">
        <f t="shared" si="1"/>
        <v>70</v>
      </c>
      <c r="B73" s="52" t="s">
        <v>134</v>
      </c>
      <c r="C73" s="49"/>
      <c r="D73" t="s">
        <v>48</v>
      </c>
    </row>
    <row r="74" spans="1:6" x14ac:dyDescent="0.35">
      <c r="A74" s="46">
        <f t="shared" si="1"/>
        <v>71</v>
      </c>
      <c r="B74" s="51" t="s">
        <v>135</v>
      </c>
      <c r="C74" s="50">
        <f>SUM(C55:C73)</f>
        <v>87899.930000000008</v>
      </c>
      <c r="D74" t="s">
        <v>51</v>
      </c>
      <c r="E74" s="57">
        <f>+C74/$C$2</f>
        <v>7324.9941666666673</v>
      </c>
      <c r="F74" s="56">
        <f>+C74/$C$6</f>
        <v>7.7800608158721724E-2</v>
      </c>
    </row>
    <row r="75" spans="1:6" x14ac:dyDescent="0.35">
      <c r="A75" s="46">
        <f t="shared" si="1"/>
        <v>72</v>
      </c>
      <c r="C75" s="43"/>
    </row>
    <row r="76" spans="1:6" x14ac:dyDescent="0.35">
      <c r="A76" s="46">
        <f t="shared" si="1"/>
        <v>73</v>
      </c>
      <c r="B76" s="47" t="s">
        <v>107</v>
      </c>
      <c r="C76" s="43"/>
    </row>
    <row r="77" spans="1:6" x14ac:dyDescent="0.35">
      <c r="A77" s="46">
        <f t="shared" si="1"/>
        <v>74</v>
      </c>
      <c r="B77" t="s">
        <v>69</v>
      </c>
      <c r="C77" s="43">
        <v>14960.45</v>
      </c>
      <c r="D77" t="s">
        <v>48</v>
      </c>
    </row>
    <row r="78" spans="1:6" x14ac:dyDescent="0.35">
      <c r="A78" s="46">
        <f t="shared" si="1"/>
        <v>75</v>
      </c>
      <c r="B78" t="s">
        <v>71</v>
      </c>
      <c r="C78" s="43">
        <v>303.75</v>
      </c>
      <c r="D78" t="s">
        <v>48</v>
      </c>
    </row>
    <row r="79" spans="1:6" x14ac:dyDescent="0.35">
      <c r="A79" s="46">
        <f t="shared" si="1"/>
        <v>76</v>
      </c>
      <c r="B79" t="s">
        <v>108</v>
      </c>
      <c r="C79" s="43">
        <v>190.42</v>
      </c>
      <c r="D79" t="s">
        <v>48</v>
      </c>
    </row>
    <row r="80" spans="1:6" x14ac:dyDescent="0.35">
      <c r="A80" s="46">
        <f t="shared" si="1"/>
        <v>77</v>
      </c>
      <c r="B80" t="s">
        <v>109</v>
      </c>
      <c r="C80" s="43"/>
      <c r="D80" t="s">
        <v>48</v>
      </c>
    </row>
    <row r="81" spans="1:6" x14ac:dyDescent="0.35">
      <c r="A81" s="46">
        <f t="shared" si="1"/>
        <v>78</v>
      </c>
      <c r="B81" s="52" t="s">
        <v>136</v>
      </c>
      <c r="C81" s="49"/>
      <c r="D81" t="s">
        <v>48</v>
      </c>
    </row>
    <row r="82" spans="1:6" x14ac:dyDescent="0.35">
      <c r="A82" s="46">
        <f t="shared" si="1"/>
        <v>79</v>
      </c>
      <c r="B82" s="52" t="s">
        <v>137</v>
      </c>
      <c r="C82" s="49"/>
      <c r="D82" t="s">
        <v>48</v>
      </c>
    </row>
    <row r="83" spans="1:6" x14ac:dyDescent="0.35">
      <c r="A83" s="46">
        <f t="shared" si="1"/>
        <v>80</v>
      </c>
      <c r="B83" s="52" t="s">
        <v>138</v>
      </c>
      <c r="C83" s="49"/>
      <c r="D83" t="s">
        <v>48</v>
      </c>
    </row>
    <row r="84" spans="1:6" x14ac:dyDescent="0.35">
      <c r="A84" s="46">
        <f t="shared" si="1"/>
        <v>81</v>
      </c>
      <c r="B84" s="52" t="s">
        <v>139</v>
      </c>
      <c r="C84" s="49"/>
      <c r="D84" t="s">
        <v>48</v>
      </c>
    </row>
    <row r="85" spans="1:6" x14ac:dyDescent="0.35">
      <c r="A85" s="46">
        <f t="shared" si="1"/>
        <v>82</v>
      </c>
      <c r="B85" s="51" t="s">
        <v>140</v>
      </c>
      <c r="C85" s="50">
        <f>SUM(C76:C84)</f>
        <v>15454.62</v>
      </c>
      <c r="D85" t="s">
        <v>51</v>
      </c>
      <c r="E85" s="57">
        <f>+C85/$C$2</f>
        <v>1287.885</v>
      </c>
      <c r="F85" s="56">
        <f>+C85/$C$6</f>
        <v>1.367895099418104E-2</v>
      </c>
    </row>
    <row r="86" spans="1:6" x14ac:dyDescent="0.35">
      <c r="A86" s="46">
        <f t="shared" si="1"/>
        <v>83</v>
      </c>
      <c r="C86" s="43"/>
    </row>
    <row r="87" spans="1:6" x14ac:dyDescent="0.35">
      <c r="A87" s="46">
        <f t="shared" si="1"/>
        <v>84</v>
      </c>
      <c r="B87" s="44" t="s">
        <v>86</v>
      </c>
      <c r="C87" s="45">
        <f>SUM(C85,C74,C52,C39,C30,C19)</f>
        <v>731016.04</v>
      </c>
      <c r="D87" t="s">
        <v>51</v>
      </c>
      <c r="E87" s="57">
        <f>+C87/$C$2</f>
        <v>60918.003333333334</v>
      </c>
      <c r="F87" s="56">
        <f>+C87/$C$6</f>
        <v>0.6470254582202789</v>
      </c>
    </row>
    <row r="88" spans="1:6" x14ac:dyDescent="0.35">
      <c r="A88" s="46">
        <f t="shared" si="1"/>
        <v>85</v>
      </c>
      <c r="B88" s="44" t="s">
        <v>87</v>
      </c>
      <c r="C88" s="45">
        <f>+C6-C87</f>
        <v>398794.28</v>
      </c>
      <c r="D88" t="s">
        <v>51</v>
      </c>
      <c r="E88" s="57">
        <f>+C88/$C$2</f>
        <v>33232.856666666667</v>
      </c>
      <c r="F88" s="56">
        <f>+C88/$C$6</f>
        <v>0.35297454177972104</v>
      </c>
    </row>
    <row r="89" spans="1:6" x14ac:dyDescent="0.35">
      <c r="A89" s="46">
        <f t="shared" si="1"/>
        <v>86</v>
      </c>
      <c r="C89" s="43"/>
      <c r="E89" s="56"/>
    </row>
    <row r="90" spans="1:6" x14ac:dyDescent="0.35">
      <c r="A90" s="46">
        <f t="shared" si="1"/>
        <v>87</v>
      </c>
      <c r="B90" s="47" t="s">
        <v>110</v>
      </c>
      <c r="C90" s="43"/>
    </row>
    <row r="91" spans="1:6" x14ac:dyDescent="0.35">
      <c r="A91" s="46">
        <f t="shared" si="1"/>
        <v>88</v>
      </c>
      <c r="B91" t="s">
        <v>88</v>
      </c>
      <c r="C91" s="43">
        <v>219855.62</v>
      </c>
      <c r="D91" t="s">
        <v>48</v>
      </c>
      <c r="E91" s="57">
        <f t="shared" ref="E91:E105" si="2">+C91/$C$2</f>
        <v>18321.301666666666</v>
      </c>
    </row>
    <row r="92" spans="1:6" x14ac:dyDescent="0.35">
      <c r="A92" s="46">
        <f t="shared" si="1"/>
        <v>89</v>
      </c>
      <c r="B92" t="s">
        <v>89</v>
      </c>
      <c r="C92" s="43">
        <v>28000</v>
      </c>
      <c r="D92" t="s">
        <v>48</v>
      </c>
      <c r="E92" s="57">
        <f t="shared" si="2"/>
        <v>2333.3333333333335</v>
      </c>
    </row>
    <row r="93" spans="1:6" x14ac:dyDescent="0.35">
      <c r="A93" s="46">
        <f t="shared" si="1"/>
        <v>90</v>
      </c>
      <c r="B93" t="s">
        <v>90</v>
      </c>
      <c r="C93" s="43">
        <v>13819.81</v>
      </c>
      <c r="D93" t="s">
        <v>48</v>
      </c>
      <c r="E93" s="57">
        <f t="shared" si="2"/>
        <v>1151.6508333333334</v>
      </c>
    </row>
    <row r="94" spans="1:6" x14ac:dyDescent="0.35">
      <c r="A94" s="46">
        <f t="shared" si="1"/>
        <v>91</v>
      </c>
      <c r="B94" t="s">
        <v>91</v>
      </c>
      <c r="C94" s="43">
        <v>11227.28</v>
      </c>
      <c r="D94" t="s">
        <v>48</v>
      </c>
      <c r="E94" s="57">
        <f t="shared" si="2"/>
        <v>935.60666666666668</v>
      </c>
    </row>
    <row r="95" spans="1:6" x14ac:dyDescent="0.35">
      <c r="A95" s="46">
        <f t="shared" si="1"/>
        <v>92</v>
      </c>
      <c r="B95" t="s">
        <v>92</v>
      </c>
      <c r="C95" s="43">
        <v>272.39999999999998</v>
      </c>
      <c r="D95" t="s">
        <v>48</v>
      </c>
      <c r="E95" s="57">
        <f t="shared" si="2"/>
        <v>22.7</v>
      </c>
    </row>
    <row r="96" spans="1:6" x14ac:dyDescent="0.35">
      <c r="A96" s="46">
        <f t="shared" si="1"/>
        <v>93</v>
      </c>
      <c r="B96" t="s">
        <v>93</v>
      </c>
      <c r="C96" s="43">
        <v>356.88</v>
      </c>
      <c r="D96" t="s">
        <v>48</v>
      </c>
      <c r="E96" s="57">
        <f t="shared" si="2"/>
        <v>29.74</v>
      </c>
    </row>
    <row r="97" spans="1:5" x14ac:dyDescent="0.35">
      <c r="A97" s="46">
        <f t="shared" si="1"/>
        <v>94</v>
      </c>
      <c r="B97" t="s">
        <v>94</v>
      </c>
      <c r="C97" s="43">
        <v>2201.0100000000002</v>
      </c>
      <c r="D97" t="s">
        <v>48</v>
      </c>
      <c r="E97" s="57">
        <f t="shared" si="2"/>
        <v>183.41750000000002</v>
      </c>
    </row>
    <row r="98" spans="1:5" x14ac:dyDescent="0.35">
      <c r="A98" s="46">
        <f t="shared" si="1"/>
        <v>95</v>
      </c>
      <c r="B98" t="s">
        <v>95</v>
      </c>
      <c r="C98" s="43">
        <v>2530.44</v>
      </c>
      <c r="D98" t="s">
        <v>48</v>
      </c>
      <c r="E98" s="57">
        <f t="shared" si="2"/>
        <v>210.87</v>
      </c>
    </row>
    <row r="99" spans="1:5" x14ac:dyDescent="0.35">
      <c r="A99" s="46">
        <f t="shared" si="1"/>
        <v>96</v>
      </c>
      <c r="B99" t="s">
        <v>96</v>
      </c>
      <c r="C99" s="43">
        <v>33</v>
      </c>
      <c r="D99" t="s">
        <v>48</v>
      </c>
      <c r="E99" s="57">
        <f t="shared" si="2"/>
        <v>2.75</v>
      </c>
    </row>
    <row r="100" spans="1:5" x14ac:dyDescent="0.35">
      <c r="A100" s="46">
        <f t="shared" si="1"/>
        <v>97</v>
      </c>
      <c r="B100" t="s">
        <v>97</v>
      </c>
      <c r="C100" s="43">
        <v>51.21</v>
      </c>
      <c r="D100" t="s">
        <v>48</v>
      </c>
      <c r="E100" s="57">
        <f t="shared" si="2"/>
        <v>4.2675000000000001</v>
      </c>
    </row>
    <row r="101" spans="1:5" x14ac:dyDescent="0.35">
      <c r="A101" s="46">
        <f t="shared" si="1"/>
        <v>98</v>
      </c>
      <c r="B101" t="s">
        <v>98</v>
      </c>
      <c r="C101" s="43">
        <v>187.5</v>
      </c>
      <c r="D101" t="s">
        <v>48</v>
      </c>
      <c r="E101" s="57">
        <f t="shared" si="2"/>
        <v>15.625</v>
      </c>
    </row>
    <row r="102" spans="1:5" x14ac:dyDescent="0.35">
      <c r="A102" s="46">
        <f t="shared" si="1"/>
        <v>99</v>
      </c>
      <c r="B102" s="52" t="s">
        <v>141</v>
      </c>
      <c r="C102" s="49"/>
      <c r="D102" t="s">
        <v>48</v>
      </c>
      <c r="E102" s="57">
        <f t="shared" si="2"/>
        <v>0</v>
      </c>
    </row>
    <row r="103" spans="1:5" x14ac:dyDescent="0.35">
      <c r="A103" s="46">
        <f t="shared" si="1"/>
        <v>100</v>
      </c>
      <c r="B103" s="52" t="s">
        <v>141</v>
      </c>
      <c r="C103" s="49"/>
      <c r="D103" t="s">
        <v>48</v>
      </c>
      <c r="E103" s="57">
        <f t="shared" si="2"/>
        <v>0</v>
      </c>
    </row>
    <row r="104" spans="1:5" x14ac:dyDescent="0.35">
      <c r="A104" s="46">
        <f t="shared" si="1"/>
        <v>101</v>
      </c>
      <c r="B104" s="52" t="s">
        <v>141</v>
      </c>
      <c r="C104" s="49"/>
      <c r="D104" t="s">
        <v>48</v>
      </c>
      <c r="E104" s="57">
        <f t="shared" si="2"/>
        <v>0</v>
      </c>
    </row>
    <row r="105" spans="1:5" x14ac:dyDescent="0.35">
      <c r="A105" s="46">
        <f t="shared" si="1"/>
        <v>102</v>
      </c>
      <c r="B105" s="51" t="s">
        <v>99</v>
      </c>
      <c r="C105" s="50">
        <f>SUM(C91:C104)</f>
        <v>278535.15000000008</v>
      </c>
      <c r="D105" t="s">
        <v>51</v>
      </c>
      <c r="E105" s="57">
        <f t="shared" si="2"/>
        <v>23211.262500000008</v>
      </c>
    </row>
    <row r="106" spans="1:5" x14ac:dyDescent="0.35">
      <c r="A106" s="46">
        <f t="shared" si="1"/>
        <v>103</v>
      </c>
    </row>
    <row r="107" spans="1:5" x14ac:dyDescent="0.35">
      <c r="A107" s="46">
        <f t="shared" si="1"/>
        <v>104</v>
      </c>
      <c r="C107" s="43"/>
    </row>
    <row r="108" spans="1:5" x14ac:dyDescent="0.35">
      <c r="A108" s="46">
        <f t="shared" si="1"/>
        <v>105</v>
      </c>
      <c r="B108" t="s">
        <v>100</v>
      </c>
      <c r="C108" s="43">
        <v>42513.74</v>
      </c>
      <c r="D108" t="s">
        <v>101</v>
      </c>
      <c r="E108" s="57">
        <f>+C108/$C$2</f>
        <v>3542.8116666666665</v>
      </c>
    </row>
    <row r="109" spans="1:5" x14ac:dyDescent="0.35">
      <c r="A109" s="46">
        <f t="shared" si="1"/>
        <v>106</v>
      </c>
      <c r="C109" s="43"/>
    </row>
    <row r="110" spans="1:5" ht="26.5" x14ac:dyDescent="0.35">
      <c r="A110" s="46">
        <f t="shared" si="1"/>
        <v>107</v>
      </c>
      <c r="C110" s="62" t="s">
        <v>157</v>
      </c>
    </row>
    <row r="111" spans="1:5" x14ac:dyDescent="0.35">
      <c r="A111" s="46">
        <f t="shared" si="1"/>
        <v>108</v>
      </c>
      <c r="B111" s="42" t="s">
        <v>150</v>
      </c>
    </row>
    <row r="112" spans="1:5" x14ac:dyDescent="0.35">
      <c r="A112" s="46">
        <f t="shared" si="1"/>
        <v>109</v>
      </c>
      <c r="B112" s="48" t="s">
        <v>151</v>
      </c>
      <c r="C112" s="60">
        <v>6365</v>
      </c>
      <c r="D112" t="s">
        <v>101</v>
      </c>
    </row>
    <row r="113" spans="1:4" x14ac:dyDescent="0.35">
      <c r="A113" s="46">
        <f t="shared" si="1"/>
        <v>110</v>
      </c>
      <c r="B113" s="48" t="s">
        <v>152</v>
      </c>
      <c r="C113" s="60">
        <v>617.76</v>
      </c>
      <c r="D113" t="s">
        <v>101</v>
      </c>
    </row>
    <row r="114" spans="1:4" x14ac:dyDescent="0.35">
      <c r="A114" s="46">
        <f t="shared" si="1"/>
        <v>111</v>
      </c>
      <c r="B114" s="48" t="s">
        <v>153</v>
      </c>
      <c r="C114" s="60">
        <v>1170.26</v>
      </c>
      <c r="D114" t="s">
        <v>101</v>
      </c>
    </row>
    <row r="115" spans="1:4" x14ac:dyDescent="0.35">
      <c r="A115" s="46">
        <f t="shared" si="1"/>
        <v>112</v>
      </c>
      <c r="B115" s="48" t="s">
        <v>154</v>
      </c>
      <c r="C115" s="60"/>
      <c r="D115" t="s">
        <v>101</v>
      </c>
    </row>
    <row r="116" spans="1:4" x14ac:dyDescent="0.35">
      <c r="A116" s="46">
        <f t="shared" si="1"/>
        <v>113</v>
      </c>
      <c r="B116" s="48" t="s">
        <v>155</v>
      </c>
      <c r="C116" s="60"/>
      <c r="D116" t="s">
        <v>101</v>
      </c>
    </row>
    <row r="117" spans="1:4" x14ac:dyDescent="0.35">
      <c r="A117" s="46">
        <f t="shared" si="1"/>
        <v>114</v>
      </c>
      <c r="B117" s="51" t="s">
        <v>156</v>
      </c>
      <c r="C117" s="61">
        <f>SUM(C112:C116)</f>
        <v>8153.02</v>
      </c>
      <c r="D117" t="s">
        <v>51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1966-F30C-4A0C-AD6C-D36313B481A5}">
  <sheetPr>
    <tabColor theme="0" tint="-0.14999847407452621"/>
    <pageSetUpPr fitToPage="1"/>
  </sheetPr>
  <dimension ref="A1:T65"/>
  <sheetViews>
    <sheetView zoomScaleNormal="100" workbookViewId="0">
      <selection activeCell="B53" sqref="B53"/>
    </sheetView>
  </sheetViews>
  <sheetFormatPr defaultRowHeight="14.5" outlineLevelRow="1" x14ac:dyDescent="0.35"/>
  <cols>
    <col min="1" max="1" width="8.7265625" style="2"/>
    <col min="2" max="2" width="40.36328125" style="2" bestFit="1" customWidth="1"/>
    <col min="3" max="3" width="9.453125" style="2" bestFit="1" customWidth="1"/>
    <col min="4" max="4" width="10.08984375" style="2" bestFit="1" customWidth="1"/>
    <col min="5" max="16" width="10.453125" style="2" customWidth="1"/>
    <col min="17" max="17" width="26.1796875" style="2" customWidth="1"/>
    <col min="18" max="16384" width="8.7265625" style="2"/>
  </cols>
  <sheetData>
    <row r="1" spans="1:17" ht="19" thickBot="1" x14ac:dyDescent="0.5">
      <c r="A1" s="1"/>
    </row>
    <row r="2" spans="1:17" ht="15" thickBot="1" x14ac:dyDescent="0.4">
      <c r="B2" s="3" t="s">
        <v>0</v>
      </c>
    </row>
    <row r="3" spans="1:17" x14ac:dyDescent="0.35">
      <c r="B3" s="4" t="s">
        <v>1</v>
      </c>
      <c r="D3" s="5">
        <v>150000</v>
      </c>
      <c r="E3" s="2" t="s">
        <v>2</v>
      </c>
      <c r="G3" s="6"/>
    </row>
    <row r="4" spans="1:17" ht="15" thickBot="1" x14ac:dyDescent="0.4">
      <c r="B4" s="7" t="s">
        <v>3</v>
      </c>
      <c r="D4" s="8">
        <v>45658</v>
      </c>
      <c r="E4" s="2" t="s">
        <v>4</v>
      </c>
    </row>
    <row r="5" spans="1:17" x14ac:dyDescent="0.35">
      <c r="D5" s="68">
        <f>P65</f>
        <v>276401.94202211872</v>
      </c>
      <c r="E5" s="6" t="str">
        <f>CONCATENATE("Projected Cash On ",TEXT((D4+364),"mm/dd/yyyy"))</f>
        <v>Projected Cash On 12/31/2025</v>
      </c>
    </row>
    <row r="6" spans="1:17" ht="15" thickBot="1" x14ac:dyDescent="0.4">
      <c r="C6" s="69">
        <f>+D5-D3</f>
        <v>126401.94202211872</v>
      </c>
    </row>
    <row r="7" spans="1:17" x14ac:dyDescent="0.35">
      <c r="C7" s="2">
        <f>126-87</f>
        <v>39</v>
      </c>
      <c r="E7" s="63" t="s">
        <v>5</v>
      </c>
      <c r="F7" s="63" t="s">
        <v>5</v>
      </c>
      <c r="G7" s="63" t="s">
        <v>5</v>
      </c>
      <c r="H7" s="63" t="s">
        <v>5</v>
      </c>
      <c r="I7" s="63" t="s">
        <v>5</v>
      </c>
      <c r="J7" s="63" t="s">
        <v>5</v>
      </c>
      <c r="K7" s="63" t="s">
        <v>5</v>
      </c>
      <c r="L7" s="63" t="s">
        <v>5</v>
      </c>
      <c r="M7" s="63" t="s">
        <v>5</v>
      </c>
      <c r="N7" s="63" t="s">
        <v>5</v>
      </c>
      <c r="O7" s="63" t="s">
        <v>5</v>
      </c>
      <c r="P7" s="63" t="s">
        <v>5</v>
      </c>
      <c r="Q7" s="64"/>
    </row>
    <row r="8" spans="1:17" ht="15" thickBot="1" x14ac:dyDescent="0.4">
      <c r="E8" s="65" t="str">
        <f>CONCATENATE(TEXT($D$4,"mmm"))</f>
        <v>Jan</v>
      </c>
      <c r="F8" s="66">
        <f>DATE(YEAR($D$4),MONTH($D$4)+1,1)</f>
        <v>45689</v>
      </c>
      <c r="G8" s="66">
        <f>DATE(YEAR($D$4),MONTH($D$4)+2,1)</f>
        <v>45717</v>
      </c>
      <c r="H8" s="65" t="s">
        <v>6</v>
      </c>
      <c r="I8" s="66" t="s">
        <v>7</v>
      </c>
      <c r="J8" s="66" t="s">
        <v>8</v>
      </c>
      <c r="K8" s="65" t="s">
        <v>9</v>
      </c>
      <c r="L8" s="66" t="s">
        <v>10</v>
      </c>
      <c r="M8" s="66" t="s">
        <v>11</v>
      </c>
      <c r="N8" s="66" t="s">
        <v>12</v>
      </c>
      <c r="O8" s="66" t="s">
        <v>13</v>
      </c>
      <c r="P8" s="66" t="s">
        <v>14</v>
      </c>
      <c r="Q8" s="67" t="s">
        <v>15</v>
      </c>
    </row>
    <row r="9" spans="1:17" x14ac:dyDescent="0.35">
      <c r="E9" s="9" t="s">
        <v>16</v>
      </c>
      <c r="F9" s="9" t="s">
        <v>16</v>
      </c>
      <c r="G9" s="9" t="s">
        <v>16</v>
      </c>
      <c r="H9" s="9" t="s">
        <v>16</v>
      </c>
      <c r="I9" s="9" t="s">
        <v>16</v>
      </c>
      <c r="J9" s="9" t="s">
        <v>16</v>
      </c>
      <c r="K9" s="9" t="s">
        <v>16</v>
      </c>
      <c r="L9" s="9" t="s">
        <v>16</v>
      </c>
      <c r="M9" s="9" t="s">
        <v>16</v>
      </c>
      <c r="N9" s="9" t="s">
        <v>16</v>
      </c>
      <c r="O9" s="9" t="s">
        <v>16</v>
      </c>
      <c r="P9" s="9" t="s">
        <v>16</v>
      </c>
      <c r="Q9" s="10"/>
    </row>
    <row r="10" spans="1:17" ht="15" thickBot="1" x14ac:dyDescent="0.4">
      <c r="B10" s="11" t="s">
        <v>17</v>
      </c>
      <c r="C10" s="12"/>
      <c r="D10" s="12"/>
      <c r="E10" s="13">
        <f>+D3</f>
        <v>150000</v>
      </c>
      <c r="F10" s="13">
        <f t="shared" ref="F10:P10" si="0">+E65</f>
        <v>160533.49516850989</v>
      </c>
      <c r="G10" s="13">
        <f t="shared" si="0"/>
        <v>171066.99033701979</v>
      </c>
      <c r="H10" s="13">
        <f t="shared" si="0"/>
        <v>181600.48550552968</v>
      </c>
      <c r="I10" s="13">
        <f t="shared" si="0"/>
        <v>192133.98067403957</v>
      </c>
      <c r="J10" s="13">
        <f t="shared" si="0"/>
        <v>202667.47584254947</v>
      </c>
      <c r="K10" s="13">
        <f t="shared" si="0"/>
        <v>213200.97101105936</v>
      </c>
      <c r="L10" s="13">
        <f t="shared" si="0"/>
        <v>223734.46617956925</v>
      </c>
      <c r="M10" s="13">
        <f t="shared" si="0"/>
        <v>234267.96134807914</v>
      </c>
      <c r="N10" s="13">
        <f t="shared" si="0"/>
        <v>244801.45651658904</v>
      </c>
      <c r="O10" s="13">
        <f t="shared" si="0"/>
        <v>255334.95168509893</v>
      </c>
      <c r="P10" s="13">
        <f t="shared" si="0"/>
        <v>265868.44685360882</v>
      </c>
      <c r="Q10" s="10"/>
    </row>
    <row r="11" spans="1:17" x14ac:dyDescent="0.35"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0"/>
    </row>
    <row r="12" spans="1:17" x14ac:dyDescent="0.35">
      <c r="B12" s="15" t="s">
        <v>18</v>
      </c>
      <c r="Q12" s="10"/>
    </row>
    <row r="13" spans="1:17" x14ac:dyDescent="0.35">
      <c r="B13" s="16" t="s">
        <v>19</v>
      </c>
      <c r="E13" s="5">
        <v>21</v>
      </c>
      <c r="F13" s="5">
        <f>+E13</f>
        <v>21</v>
      </c>
      <c r="G13" s="5">
        <f t="shared" ref="G13:P14" si="1">+F13</f>
        <v>21</v>
      </c>
      <c r="H13" s="5">
        <f t="shared" si="1"/>
        <v>21</v>
      </c>
      <c r="I13" s="5">
        <f t="shared" si="1"/>
        <v>21</v>
      </c>
      <c r="J13" s="5">
        <f t="shared" si="1"/>
        <v>21</v>
      </c>
      <c r="K13" s="5">
        <f t="shared" si="1"/>
        <v>21</v>
      </c>
      <c r="L13" s="5">
        <f t="shared" si="1"/>
        <v>21</v>
      </c>
      <c r="M13" s="5">
        <f t="shared" si="1"/>
        <v>21</v>
      </c>
      <c r="N13" s="5">
        <f t="shared" si="1"/>
        <v>21</v>
      </c>
      <c r="O13" s="5">
        <f t="shared" si="1"/>
        <v>21</v>
      </c>
      <c r="P13" s="5">
        <f t="shared" si="1"/>
        <v>21</v>
      </c>
      <c r="Q13" s="10"/>
    </row>
    <row r="14" spans="1:17" ht="15" thickBot="1" x14ac:dyDescent="0.4">
      <c r="B14" s="16" t="s">
        <v>20</v>
      </c>
      <c r="E14" s="17">
        <v>4000</v>
      </c>
      <c r="F14" s="17">
        <f>+E14</f>
        <v>4000</v>
      </c>
      <c r="G14" s="17">
        <f t="shared" si="1"/>
        <v>4000</v>
      </c>
      <c r="H14" s="17">
        <f t="shared" si="1"/>
        <v>4000</v>
      </c>
      <c r="I14" s="17">
        <f t="shared" si="1"/>
        <v>4000</v>
      </c>
      <c r="J14" s="17">
        <f t="shared" si="1"/>
        <v>4000</v>
      </c>
      <c r="K14" s="17">
        <f t="shared" si="1"/>
        <v>4000</v>
      </c>
      <c r="L14" s="17">
        <f t="shared" si="1"/>
        <v>4000</v>
      </c>
      <c r="M14" s="17">
        <f t="shared" si="1"/>
        <v>4000</v>
      </c>
      <c r="N14" s="17">
        <f t="shared" si="1"/>
        <v>4000</v>
      </c>
      <c r="O14" s="17">
        <f t="shared" si="1"/>
        <v>4000</v>
      </c>
      <c r="P14" s="17">
        <f t="shared" si="1"/>
        <v>4000</v>
      </c>
      <c r="Q14" s="10"/>
    </row>
    <row r="15" spans="1:17" x14ac:dyDescent="0.35">
      <c r="B15" s="16" t="s">
        <v>21</v>
      </c>
      <c r="E15" s="19">
        <f>+E14*E13</f>
        <v>84000</v>
      </c>
      <c r="F15" s="19">
        <f t="shared" ref="F15:P15" si="2">+F14*F13</f>
        <v>84000</v>
      </c>
      <c r="G15" s="19">
        <f t="shared" si="2"/>
        <v>84000</v>
      </c>
      <c r="H15" s="19">
        <f t="shared" si="2"/>
        <v>84000</v>
      </c>
      <c r="I15" s="19">
        <f t="shared" si="2"/>
        <v>84000</v>
      </c>
      <c r="J15" s="19">
        <f t="shared" si="2"/>
        <v>84000</v>
      </c>
      <c r="K15" s="19">
        <f t="shared" si="2"/>
        <v>84000</v>
      </c>
      <c r="L15" s="19">
        <f t="shared" si="2"/>
        <v>84000</v>
      </c>
      <c r="M15" s="19">
        <f t="shared" si="2"/>
        <v>84000</v>
      </c>
      <c r="N15" s="19">
        <f t="shared" si="2"/>
        <v>84000</v>
      </c>
      <c r="O15" s="19">
        <f t="shared" si="2"/>
        <v>84000</v>
      </c>
      <c r="P15" s="19">
        <f t="shared" si="2"/>
        <v>84000</v>
      </c>
      <c r="Q15" s="10"/>
    </row>
    <row r="16" spans="1:17" x14ac:dyDescent="0.35">
      <c r="B16" s="15" t="s">
        <v>22</v>
      </c>
      <c r="C16" s="20"/>
      <c r="Q16" s="10"/>
    </row>
    <row r="17" spans="2:17" x14ac:dyDescent="0.35">
      <c r="B17" s="16" t="s">
        <v>19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0"/>
    </row>
    <row r="18" spans="2:17" ht="15" thickBot="1" x14ac:dyDescent="0.4">
      <c r="B18" s="16" t="s">
        <v>20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8"/>
      <c r="Q18" s="10"/>
    </row>
    <row r="19" spans="2:17" x14ac:dyDescent="0.35">
      <c r="B19" s="16" t="s">
        <v>21</v>
      </c>
      <c r="E19" s="21">
        <f>+E18*E17</f>
        <v>0</v>
      </c>
      <c r="F19" s="21">
        <f t="shared" ref="F19:P19" si="3">+F18*F17</f>
        <v>0</v>
      </c>
      <c r="G19" s="21">
        <f t="shared" si="3"/>
        <v>0</v>
      </c>
      <c r="H19" s="21">
        <f t="shared" si="3"/>
        <v>0</v>
      </c>
      <c r="I19" s="21">
        <f t="shared" si="3"/>
        <v>0</v>
      </c>
      <c r="J19" s="21">
        <f t="shared" si="3"/>
        <v>0</v>
      </c>
      <c r="K19" s="21">
        <f t="shared" si="3"/>
        <v>0</v>
      </c>
      <c r="L19" s="21">
        <f t="shared" si="3"/>
        <v>0</v>
      </c>
      <c r="M19" s="21">
        <f t="shared" si="3"/>
        <v>0</v>
      </c>
      <c r="N19" s="21">
        <f t="shared" si="3"/>
        <v>0</v>
      </c>
      <c r="O19" s="21">
        <f t="shared" si="3"/>
        <v>0</v>
      </c>
      <c r="P19" s="21">
        <f t="shared" si="3"/>
        <v>0</v>
      </c>
      <c r="Q19" s="10"/>
    </row>
    <row r="20" spans="2:17" x14ac:dyDescent="0.35">
      <c r="B20" s="15" t="s">
        <v>23</v>
      </c>
      <c r="C20" s="20"/>
      <c r="Q20" s="10"/>
    </row>
    <row r="21" spans="2:17" x14ac:dyDescent="0.35">
      <c r="B21" s="16" t="s">
        <v>19</v>
      </c>
      <c r="C21" s="2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0"/>
    </row>
    <row r="22" spans="2:17" ht="15" thickBot="1" x14ac:dyDescent="0.4">
      <c r="B22" s="16" t="s">
        <v>20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8"/>
      <c r="Q22" s="10"/>
    </row>
    <row r="23" spans="2:17" x14ac:dyDescent="0.35">
      <c r="B23" s="16" t="s">
        <v>21</v>
      </c>
      <c r="E23" s="21">
        <f>+E22*E21</f>
        <v>0</v>
      </c>
      <c r="F23" s="21">
        <f t="shared" ref="F23:P23" si="4">+F22*F21</f>
        <v>0</v>
      </c>
      <c r="G23" s="21">
        <f t="shared" si="4"/>
        <v>0</v>
      </c>
      <c r="H23" s="21">
        <f t="shared" si="4"/>
        <v>0</v>
      </c>
      <c r="I23" s="21">
        <f t="shared" si="4"/>
        <v>0</v>
      </c>
      <c r="J23" s="21">
        <f t="shared" si="4"/>
        <v>0</v>
      </c>
      <c r="K23" s="21">
        <f t="shared" si="4"/>
        <v>0</v>
      </c>
      <c r="L23" s="21">
        <f t="shared" si="4"/>
        <v>0</v>
      </c>
      <c r="M23" s="21">
        <f t="shared" si="4"/>
        <v>0</v>
      </c>
      <c r="N23" s="21">
        <f t="shared" si="4"/>
        <v>0</v>
      </c>
      <c r="O23" s="21">
        <f t="shared" si="4"/>
        <v>0</v>
      </c>
      <c r="P23" s="21">
        <f t="shared" si="4"/>
        <v>0</v>
      </c>
      <c r="Q23" s="10"/>
    </row>
    <row r="24" spans="2:17" x14ac:dyDescent="0.35">
      <c r="B24" s="15" t="s">
        <v>24</v>
      </c>
      <c r="C24" s="20"/>
      <c r="Q24" s="10"/>
    </row>
    <row r="25" spans="2:17" x14ac:dyDescent="0.35">
      <c r="B25" s="16" t="s">
        <v>19</v>
      </c>
      <c r="C25" s="2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0"/>
    </row>
    <row r="26" spans="2:17" ht="15" thickBot="1" x14ac:dyDescent="0.4">
      <c r="B26" s="16" t="s">
        <v>20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8"/>
      <c r="Q26" s="10"/>
    </row>
    <row r="27" spans="2:17" x14ac:dyDescent="0.35">
      <c r="B27" s="16" t="s">
        <v>21</v>
      </c>
      <c r="E27" s="21">
        <f>+E26*E25</f>
        <v>0</v>
      </c>
      <c r="F27" s="21">
        <f t="shared" ref="F27:P27" si="5">+F26*F25</f>
        <v>0</v>
      </c>
      <c r="G27" s="21">
        <f t="shared" si="5"/>
        <v>0</v>
      </c>
      <c r="H27" s="21">
        <f t="shared" si="5"/>
        <v>0</v>
      </c>
      <c r="I27" s="21">
        <f t="shared" si="5"/>
        <v>0</v>
      </c>
      <c r="J27" s="21">
        <f t="shared" si="5"/>
        <v>0</v>
      </c>
      <c r="K27" s="21">
        <f t="shared" si="5"/>
        <v>0</v>
      </c>
      <c r="L27" s="21">
        <f t="shared" si="5"/>
        <v>0</v>
      </c>
      <c r="M27" s="21">
        <f t="shared" si="5"/>
        <v>0</v>
      </c>
      <c r="N27" s="21">
        <f t="shared" si="5"/>
        <v>0</v>
      </c>
      <c r="O27" s="21">
        <f t="shared" si="5"/>
        <v>0</v>
      </c>
      <c r="P27" s="21">
        <f t="shared" si="5"/>
        <v>0</v>
      </c>
      <c r="Q27" s="10"/>
    </row>
    <row r="28" spans="2:17" x14ac:dyDescent="0.35">
      <c r="B28" s="15" t="s">
        <v>25</v>
      </c>
      <c r="Q28" s="10"/>
    </row>
    <row r="29" spans="2:17" x14ac:dyDescent="0.35">
      <c r="B29" s="16" t="s">
        <v>19</v>
      </c>
      <c r="E29" s="5">
        <v>30</v>
      </c>
      <c r="F29" s="5">
        <f>+E29</f>
        <v>30</v>
      </c>
      <c r="G29" s="5">
        <f t="shared" ref="G29:P30" si="6">+F29</f>
        <v>30</v>
      </c>
      <c r="H29" s="5">
        <f t="shared" si="6"/>
        <v>30</v>
      </c>
      <c r="I29" s="5">
        <f t="shared" si="6"/>
        <v>30</v>
      </c>
      <c r="J29" s="5">
        <f t="shared" si="6"/>
        <v>30</v>
      </c>
      <c r="K29" s="5">
        <f t="shared" si="6"/>
        <v>30</v>
      </c>
      <c r="L29" s="5">
        <f t="shared" si="6"/>
        <v>30</v>
      </c>
      <c r="M29" s="5">
        <f t="shared" si="6"/>
        <v>30</v>
      </c>
      <c r="N29" s="5">
        <f t="shared" si="6"/>
        <v>30</v>
      </c>
      <c r="O29" s="5">
        <f t="shared" si="6"/>
        <v>30</v>
      </c>
      <c r="P29" s="5">
        <f t="shared" si="6"/>
        <v>30</v>
      </c>
      <c r="Q29" s="10"/>
    </row>
    <row r="30" spans="2:17" ht="15" thickBot="1" x14ac:dyDescent="0.4">
      <c r="B30" s="16" t="s">
        <v>20</v>
      </c>
      <c r="E30" s="17">
        <v>1000</v>
      </c>
      <c r="F30" s="17">
        <f>+E30</f>
        <v>1000</v>
      </c>
      <c r="G30" s="17">
        <f t="shared" si="6"/>
        <v>1000</v>
      </c>
      <c r="H30" s="17">
        <f t="shared" si="6"/>
        <v>1000</v>
      </c>
      <c r="I30" s="17">
        <f t="shared" si="6"/>
        <v>1000</v>
      </c>
      <c r="J30" s="17">
        <f t="shared" si="6"/>
        <v>1000</v>
      </c>
      <c r="K30" s="17">
        <f t="shared" si="6"/>
        <v>1000</v>
      </c>
      <c r="L30" s="17">
        <f t="shared" si="6"/>
        <v>1000</v>
      </c>
      <c r="M30" s="17">
        <f t="shared" si="6"/>
        <v>1000</v>
      </c>
      <c r="N30" s="17">
        <f t="shared" si="6"/>
        <v>1000</v>
      </c>
      <c r="O30" s="17">
        <f t="shared" si="6"/>
        <v>1000</v>
      </c>
      <c r="P30" s="17">
        <f t="shared" si="6"/>
        <v>1000</v>
      </c>
      <c r="Q30" s="10"/>
    </row>
    <row r="31" spans="2:17" x14ac:dyDescent="0.35">
      <c r="B31" s="16" t="s">
        <v>21</v>
      </c>
      <c r="E31" s="21">
        <f t="shared" ref="E31:P31" si="7">+E29*E30</f>
        <v>30000</v>
      </c>
      <c r="F31" s="21">
        <f t="shared" si="7"/>
        <v>30000</v>
      </c>
      <c r="G31" s="21">
        <f t="shared" si="7"/>
        <v>30000</v>
      </c>
      <c r="H31" s="21">
        <f t="shared" si="7"/>
        <v>30000</v>
      </c>
      <c r="I31" s="21">
        <f t="shared" si="7"/>
        <v>30000</v>
      </c>
      <c r="J31" s="21">
        <f t="shared" si="7"/>
        <v>30000</v>
      </c>
      <c r="K31" s="21">
        <f t="shared" si="7"/>
        <v>30000</v>
      </c>
      <c r="L31" s="21">
        <f t="shared" si="7"/>
        <v>30000</v>
      </c>
      <c r="M31" s="21">
        <f t="shared" si="7"/>
        <v>30000</v>
      </c>
      <c r="N31" s="21">
        <f t="shared" si="7"/>
        <v>30000</v>
      </c>
      <c r="O31" s="21">
        <f t="shared" si="7"/>
        <v>30000</v>
      </c>
      <c r="P31" s="21">
        <f t="shared" si="7"/>
        <v>30000</v>
      </c>
      <c r="Q31" s="10"/>
    </row>
    <row r="32" spans="2:17" x14ac:dyDescent="0.35">
      <c r="B32" s="15" t="s">
        <v>26</v>
      </c>
      <c r="Q32" s="10"/>
    </row>
    <row r="33" spans="1:20" x14ac:dyDescent="0.35">
      <c r="B33" s="16" t="s">
        <v>19</v>
      </c>
      <c r="E33" s="5">
        <f t="shared" ref="E33:N33" si="8">SUM(E29,E25,E21,E17,E13)</f>
        <v>51</v>
      </c>
      <c r="F33" s="5">
        <f t="shared" si="8"/>
        <v>51</v>
      </c>
      <c r="G33" s="5">
        <f t="shared" si="8"/>
        <v>51</v>
      </c>
      <c r="H33" s="5">
        <f t="shared" si="8"/>
        <v>51</v>
      </c>
      <c r="I33" s="5">
        <f t="shared" si="8"/>
        <v>51</v>
      </c>
      <c r="J33" s="5">
        <f t="shared" si="8"/>
        <v>51</v>
      </c>
      <c r="K33" s="5">
        <f t="shared" si="8"/>
        <v>51</v>
      </c>
      <c r="L33" s="5">
        <f t="shared" si="8"/>
        <v>51</v>
      </c>
      <c r="M33" s="5">
        <f t="shared" si="8"/>
        <v>51</v>
      </c>
      <c r="N33" s="5">
        <f t="shared" si="8"/>
        <v>51</v>
      </c>
      <c r="O33" s="5">
        <f>SUM(O29,O25,O21,O17,O13)</f>
        <v>51</v>
      </c>
      <c r="P33" s="5">
        <f>SUM(P29,P25,P21,P17,P13)</f>
        <v>51</v>
      </c>
      <c r="Q33" s="10"/>
    </row>
    <row r="34" spans="1:20" ht="15" thickBot="1" x14ac:dyDescent="0.4">
      <c r="B34" s="16" t="s">
        <v>20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8"/>
      <c r="Q34" s="10"/>
      <c r="T34" s="70"/>
    </row>
    <row r="35" spans="1:20" x14ac:dyDescent="0.35">
      <c r="B35" s="16" t="s">
        <v>27</v>
      </c>
      <c r="E35" s="21">
        <f>SUM(E31,E27,E23,E19,E15)+(E33*E34)</f>
        <v>114000</v>
      </c>
      <c r="F35" s="21">
        <f t="shared" ref="F35:P35" si="9">SUM(F31,F27,F23,F19,F15)+(F33*F34)</f>
        <v>114000</v>
      </c>
      <c r="G35" s="21">
        <f t="shared" si="9"/>
        <v>114000</v>
      </c>
      <c r="H35" s="21">
        <f t="shared" si="9"/>
        <v>114000</v>
      </c>
      <c r="I35" s="21">
        <f t="shared" si="9"/>
        <v>114000</v>
      </c>
      <c r="J35" s="21">
        <f t="shared" si="9"/>
        <v>114000</v>
      </c>
      <c r="K35" s="21">
        <f t="shared" si="9"/>
        <v>114000</v>
      </c>
      <c r="L35" s="21">
        <f t="shared" si="9"/>
        <v>114000</v>
      </c>
      <c r="M35" s="21">
        <f t="shared" si="9"/>
        <v>114000</v>
      </c>
      <c r="N35" s="21">
        <f t="shared" si="9"/>
        <v>114000</v>
      </c>
      <c r="O35" s="21">
        <f t="shared" si="9"/>
        <v>114000</v>
      </c>
      <c r="P35" s="21">
        <f t="shared" si="9"/>
        <v>114000</v>
      </c>
      <c r="Q35" s="10"/>
    </row>
    <row r="36" spans="1:20" x14ac:dyDescent="0.35">
      <c r="B36" s="15" t="s">
        <v>28</v>
      </c>
      <c r="E36" s="23">
        <v>0.95</v>
      </c>
      <c r="F36" s="23">
        <v>0.95</v>
      </c>
      <c r="G36" s="23">
        <v>0.95</v>
      </c>
      <c r="H36" s="23">
        <v>0.95</v>
      </c>
      <c r="I36" s="23">
        <v>0.95</v>
      </c>
      <c r="J36" s="23">
        <v>0.95</v>
      </c>
      <c r="K36" s="23">
        <v>0.95</v>
      </c>
      <c r="L36" s="23">
        <v>0.95</v>
      </c>
      <c r="M36" s="23">
        <v>0.95</v>
      </c>
      <c r="N36" s="23">
        <v>0.95</v>
      </c>
      <c r="O36" s="23">
        <v>0.95</v>
      </c>
      <c r="P36" s="23">
        <v>0.95</v>
      </c>
      <c r="Q36" s="10"/>
    </row>
    <row r="37" spans="1:20" ht="15" thickBot="1" x14ac:dyDescent="0.4">
      <c r="A37" s="24"/>
      <c r="B37" s="15" t="s">
        <v>29</v>
      </c>
      <c r="E37" s="25">
        <f t="shared" ref="E37:P37" si="10">+E35*E36</f>
        <v>108300</v>
      </c>
      <c r="F37" s="25">
        <f t="shared" si="10"/>
        <v>108300</v>
      </c>
      <c r="G37" s="25">
        <f t="shared" si="10"/>
        <v>108300</v>
      </c>
      <c r="H37" s="25">
        <f t="shared" si="10"/>
        <v>108300</v>
      </c>
      <c r="I37" s="25">
        <f t="shared" si="10"/>
        <v>108300</v>
      </c>
      <c r="J37" s="25">
        <f t="shared" si="10"/>
        <v>108300</v>
      </c>
      <c r="K37" s="25">
        <f t="shared" si="10"/>
        <v>108300</v>
      </c>
      <c r="L37" s="25">
        <f t="shared" si="10"/>
        <v>108300</v>
      </c>
      <c r="M37" s="25">
        <f t="shared" si="10"/>
        <v>108300</v>
      </c>
      <c r="N37" s="25">
        <f t="shared" si="10"/>
        <v>108300</v>
      </c>
      <c r="O37" s="25">
        <f t="shared" si="10"/>
        <v>108300</v>
      </c>
      <c r="P37" s="25">
        <f t="shared" si="10"/>
        <v>108300</v>
      </c>
      <c r="Q37" s="10"/>
    </row>
    <row r="38" spans="1:20" ht="15" thickBot="1" x14ac:dyDescent="0.4">
      <c r="B38" s="15" t="s">
        <v>30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10"/>
    </row>
    <row r="39" spans="1:20" x14ac:dyDescent="0.35">
      <c r="B39" s="27" t="s">
        <v>29</v>
      </c>
      <c r="C39" s="28"/>
      <c r="D39" s="28"/>
      <c r="E39" s="29">
        <f>SUM(E37:E38)</f>
        <v>108300</v>
      </c>
      <c r="F39" s="29">
        <f t="shared" ref="F39:P39" si="11">SUM(F37:F38)</f>
        <v>108300</v>
      </c>
      <c r="G39" s="29">
        <f t="shared" si="11"/>
        <v>108300</v>
      </c>
      <c r="H39" s="29">
        <f t="shared" si="11"/>
        <v>108300</v>
      </c>
      <c r="I39" s="29">
        <f t="shared" si="11"/>
        <v>108300</v>
      </c>
      <c r="J39" s="29">
        <f t="shared" si="11"/>
        <v>108300</v>
      </c>
      <c r="K39" s="29">
        <f t="shared" si="11"/>
        <v>108300</v>
      </c>
      <c r="L39" s="29">
        <f t="shared" si="11"/>
        <v>108300</v>
      </c>
      <c r="M39" s="29">
        <f t="shared" si="11"/>
        <v>108300</v>
      </c>
      <c r="N39" s="29">
        <f t="shared" si="11"/>
        <v>108300</v>
      </c>
      <c r="O39" s="29">
        <f t="shared" si="11"/>
        <v>108300</v>
      </c>
      <c r="P39" s="29">
        <f t="shared" si="11"/>
        <v>108300</v>
      </c>
      <c r="Q39" s="10"/>
    </row>
    <row r="40" spans="1:20" x14ac:dyDescent="0.35"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10"/>
    </row>
    <row r="41" spans="1:20" outlineLevel="1" x14ac:dyDescent="0.35">
      <c r="A41" s="30"/>
      <c r="B41" s="31" t="s">
        <v>31</v>
      </c>
      <c r="C41" s="32" t="s">
        <v>32</v>
      </c>
      <c r="D41" s="33" t="s">
        <v>33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10"/>
    </row>
    <row r="42" spans="1:20" outlineLevel="1" x14ac:dyDescent="0.35">
      <c r="B42" s="40" t="s">
        <v>102</v>
      </c>
      <c r="C42" s="53" t="s">
        <v>142</v>
      </c>
      <c r="D42" s="34">
        <f>IF(C42="Fixed",'Example - Inputs'!E19,'Example - Inputs'!F19)</f>
        <v>30689.523333333334</v>
      </c>
      <c r="E42" s="35">
        <f t="shared" ref="E42:P47" si="12">IF($C42="NA",0,IF($C42="M",$D42,IF($C42="Fixed",$D42,IF($C42="Variable",$D42*E$37,IF($C42="X",0,IF($C42="w",$D42,0))))))</f>
        <v>30689.523333333334</v>
      </c>
      <c r="F42" s="35">
        <f t="shared" si="12"/>
        <v>30689.523333333334</v>
      </c>
      <c r="G42" s="35">
        <f t="shared" si="12"/>
        <v>30689.523333333334</v>
      </c>
      <c r="H42" s="35">
        <f t="shared" si="12"/>
        <v>30689.523333333334</v>
      </c>
      <c r="I42" s="35">
        <f t="shared" si="12"/>
        <v>30689.523333333334</v>
      </c>
      <c r="J42" s="35">
        <f t="shared" si="12"/>
        <v>30689.523333333334</v>
      </c>
      <c r="K42" s="35">
        <f t="shared" si="12"/>
        <v>30689.523333333334</v>
      </c>
      <c r="L42" s="35">
        <f t="shared" si="12"/>
        <v>30689.523333333334</v>
      </c>
      <c r="M42" s="35">
        <f t="shared" si="12"/>
        <v>30689.523333333334</v>
      </c>
      <c r="N42" s="35">
        <f t="shared" si="12"/>
        <v>30689.523333333334</v>
      </c>
      <c r="O42" s="35">
        <f t="shared" si="12"/>
        <v>30689.523333333334</v>
      </c>
      <c r="P42" s="35">
        <f t="shared" si="12"/>
        <v>30689.523333333334</v>
      </c>
      <c r="Q42" s="10"/>
    </row>
    <row r="43" spans="1:20" outlineLevel="1" x14ac:dyDescent="0.35">
      <c r="B43" s="15" t="s">
        <v>105</v>
      </c>
      <c r="C43" s="53" t="s">
        <v>142</v>
      </c>
      <c r="D43" s="34">
        <f>IF(C43="Fixed",'Example - Inputs'!E52,'Example - Inputs'!F52)</f>
        <v>9985.0208333333339</v>
      </c>
      <c r="E43" s="35">
        <f t="shared" si="12"/>
        <v>9985.0208333333339</v>
      </c>
      <c r="F43" s="35">
        <f t="shared" si="12"/>
        <v>9985.0208333333339</v>
      </c>
      <c r="G43" s="35">
        <f t="shared" si="12"/>
        <v>9985.0208333333339</v>
      </c>
      <c r="H43" s="35">
        <f t="shared" si="12"/>
        <v>9985.0208333333339</v>
      </c>
      <c r="I43" s="35">
        <f t="shared" si="12"/>
        <v>9985.0208333333339</v>
      </c>
      <c r="J43" s="35">
        <f t="shared" si="12"/>
        <v>9985.0208333333339</v>
      </c>
      <c r="K43" s="35">
        <f t="shared" si="12"/>
        <v>9985.0208333333339</v>
      </c>
      <c r="L43" s="35">
        <f t="shared" si="12"/>
        <v>9985.0208333333339</v>
      </c>
      <c r="M43" s="35">
        <f t="shared" si="12"/>
        <v>9985.0208333333339</v>
      </c>
      <c r="N43" s="35">
        <f t="shared" si="12"/>
        <v>9985.0208333333339</v>
      </c>
      <c r="O43" s="35">
        <f t="shared" si="12"/>
        <v>9985.0208333333339</v>
      </c>
      <c r="P43" s="35">
        <f t="shared" si="12"/>
        <v>9985.0208333333339</v>
      </c>
      <c r="Q43" s="10"/>
    </row>
    <row r="44" spans="1:20" outlineLevel="1" x14ac:dyDescent="0.35">
      <c r="B44" s="15" t="s">
        <v>106</v>
      </c>
      <c r="C44" s="53" t="s">
        <v>142</v>
      </c>
      <c r="D44" s="34">
        <f>IF(C44="Fixed",'Example - Inputs'!E74,'Example - Inputs'!F74)</f>
        <v>7324.9941666666673</v>
      </c>
      <c r="E44" s="35">
        <f t="shared" si="12"/>
        <v>7324.9941666666673</v>
      </c>
      <c r="F44" s="35">
        <f t="shared" si="12"/>
        <v>7324.9941666666673</v>
      </c>
      <c r="G44" s="35">
        <f t="shared" si="12"/>
        <v>7324.9941666666673</v>
      </c>
      <c r="H44" s="35">
        <f t="shared" si="12"/>
        <v>7324.9941666666673</v>
      </c>
      <c r="I44" s="35">
        <f t="shared" si="12"/>
        <v>7324.9941666666673</v>
      </c>
      <c r="J44" s="35">
        <f t="shared" si="12"/>
        <v>7324.9941666666673</v>
      </c>
      <c r="K44" s="35">
        <f t="shared" si="12"/>
        <v>7324.9941666666673</v>
      </c>
      <c r="L44" s="35">
        <f t="shared" si="12"/>
        <v>7324.9941666666673</v>
      </c>
      <c r="M44" s="35">
        <f t="shared" si="12"/>
        <v>7324.9941666666673</v>
      </c>
      <c r="N44" s="35">
        <f t="shared" si="12"/>
        <v>7324.9941666666673</v>
      </c>
      <c r="O44" s="35">
        <f t="shared" si="12"/>
        <v>7324.9941666666673</v>
      </c>
      <c r="P44" s="35">
        <f t="shared" si="12"/>
        <v>7324.9941666666673</v>
      </c>
      <c r="Q44" s="10"/>
    </row>
    <row r="45" spans="1:20" outlineLevel="1" x14ac:dyDescent="0.35">
      <c r="B45" s="15" t="s">
        <v>104</v>
      </c>
      <c r="C45" s="53" t="s">
        <v>143</v>
      </c>
      <c r="D45" s="34">
        <f>IF(C45="Fixed",'Example - Inputs'!E30,'Example - Inputs'!F30)</f>
        <v>0.10870944248411539</v>
      </c>
      <c r="E45" s="35">
        <f t="shared" si="12"/>
        <v>11773.232621029696</v>
      </c>
      <c r="F45" s="35">
        <f t="shared" si="12"/>
        <v>11773.232621029696</v>
      </c>
      <c r="G45" s="35">
        <f t="shared" si="12"/>
        <v>11773.232621029696</v>
      </c>
      <c r="H45" s="35">
        <f t="shared" si="12"/>
        <v>11773.232621029696</v>
      </c>
      <c r="I45" s="35">
        <f t="shared" si="12"/>
        <v>11773.232621029696</v>
      </c>
      <c r="J45" s="35">
        <f t="shared" si="12"/>
        <v>11773.232621029696</v>
      </c>
      <c r="K45" s="35">
        <f t="shared" si="12"/>
        <v>11773.232621029696</v>
      </c>
      <c r="L45" s="35">
        <f t="shared" si="12"/>
        <v>11773.232621029696</v>
      </c>
      <c r="M45" s="35">
        <f t="shared" si="12"/>
        <v>11773.232621029696</v>
      </c>
      <c r="N45" s="35">
        <f t="shared" si="12"/>
        <v>11773.232621029696</v>
      </c>
      <c r="O45" s="35">
        <f t="shared" si="12"/>
        <v>11773.232621029696</v>
      </c>
      <c r="P45" s="35">
        <f t="shared" si="12"/>
        <v>11773.232621029696</v>
      </c>
      <c r="Q45" s="10"/>
    </row>
    <row r="46" spans="1:20" outlineLevel="1" x14ac:dyDescent="0.35">
      <c r="B46" s="15" t="s">
        <v>61</v>
      </c>
      <c r="C46" s="53" t="s">
        <v>143</v>
      </c>
      <c r="D46" s="34">
        <f>IF(C46="Fixed",'Example - Inputs'!E39,'Example - Inputs'!F39)</f>
        <v>1.4821877357254092E-2</v>
      </c>
      <c r="E46" s="35">
        <f t="shared" si="12"/>
        <v>1605.2093177906181</v>
      </c>
      <c r="F46" s="35">
        <f t="shared" si="12"/>
        <v>1605.2093177906181</v>
      </c>
      <c r="G46" s="35">
        <f t="shared" si="12"/>
        <v>1605.2093177906181</v>
      </c>
      <c r="H46" s="35">
        <f t="shared" si="12"/>
        <v>1605.2093177906181</v>
      </c>
      <c r="I46" s="35">
        <f t="shared" si="12"/>
        <v>1605.2093177906181</v>
      </c>
      <c r="J46" s="35">
        <f t="shared" si="12"/>
        <v>1605.2093177906181</v>
      </c>
      <c r="K46" s="35">
        <f t="shared" si="12"/>
        <v>1605.2093177906181</v>
      </c>
      <c r="L46" s="35">
        <f t="shared" si="12"/>
        <v>1605.2093177906181</v>
      </c>
      <c r="M46" s="35">
        <f t="shared" si="12"/>
        <v>1605.2093177906181</v>
      </c>
      <c r="N46" s="35">
        <f t="shared" si="12"/>
        <v>1605.2093177906181</v>
      </c>
      <c r="O46" s="35">
        <f t="shared" si="12"/>
        <v>1605.2093177906181</v>
      </c>
      <c r="P46" s="35">
        <f t="shared" si="12"/>
        <v>1605.2093177906181</v>
      </c>
      <c r="Q46" s="10"/>
    </row>
    <row r="47" spans="1:20" outlineLevel="1" x14ac:dyDescent="0.35">
      <c r="B47" s="15" t="s">
        <v>107</v>
      </c>
      <c r="C47" s="53" t="s">
        <v>143</v>
      </c>
      <c r="D47" s="34">
        <f>IF(C47="Fixed",'Example - Inputs'!E85,'Example - Inputs'!F85)</f>
        <v>1.367895099418104E-2</v>
      </c>
      <c r="E47" s="35">
        <f t="shared" si="12"/>
        <v>1481.4303926698067</v>
      </c>
      <c r="F47" s="35">
        <f t="shared" si="12"/>
        <v>1481.4303926698067</v>
      </c>
      <c r="G47" s="35">
        <f t="shared" si="12"/>
        <v>1481.4303926698067</v>
      </c>
      <c r="H47" s="35">
        <f t="shared" si="12"/>
        <v>1481.4303926698067</v>
      </c>
      <c r="I47" s="35">
        <f t="shared" si="12"/>
        <v>1481.4303926698067</v>
      </c>
      <c r="J47" s="35">
        <f t="shared" si="12"/>
        <v>1481.4303926698067</v>
      </c>
      <c r="K47" s="35">
        <f t="shared" si="12"/>
        <v>1481.4303926698067</v>
      </c>
      <c r="L47" s="35">
        <f t="shared" si="12"/>
        <v>1481.4303926698067</v>
      </c>
      <c r="M47" s="35">
        <f t="shared" si="12"/>
        <v>1481.4303926698067</v>
      </c>
      <c r="N47" s="35">
        <f t="shared" si="12"/>
        <v>1481.4303926698067</v>
      </c>
      <c r="O47" s="35">
        <f t="shared" si="12"/>
        <v>1481.4303926698067</v>
      </c>
      <c r="P47" s="35">
        <f t="shared" si="12"/>
        <v>1481.4303926698067</v>
      </c>
      <c r="Q47" s="10"/>
    </row>
    <row r="48" spans="1:20" outlineLevel="1" x14ac:dyDescent="0.35">
      <c r="B48" s="36" t="s">
        <v>34</v>
      </c>
      <c r="C48" s="58"/>
      <c r="D48" s="59"/>
      <c r="E48" s="37">
        <v>0</v>
      </c>
      <c r="F48" s="37">
        <v>0</v>
      </c>
      <c r="G48" s="37">
        <v>0</v>
      </c>
      <c r="H48" s="37">
        <v>0</v>
      </c>
      <c r="I48" s="37">
        <f t="shared" ref="I48:M49" si="13">IF($C48="NA",0,IF($C48="M",$D48,IF($C48="F",$D48,IF($C48="V",$D48*I$37,IF($C48="X",0,IF($C48="w",$D48,0))))))</f>
        <v>0</v>
      </c>
      <c r="J48" s="37">
        <f t="shared" si="13"/>
        <v>0</v>
      </c>
      <c r="K48" s="37">
        <f t="shared" si="13"/>
        <v>0</v>
      </c>
      <c r="L48" s="37">
        <f t="shared" si="13"/>
        <v>0</v>
      </c>
      <c r="M48" s="37">
        <f t="shared" si="13"/>
        <v>0</v>
      </c>
      <c r="N48" s="37">
        <v>0</v>
      </c>
      <c r="O48" s="37">
        <v>0</v>
      </c>
      <c r="P48" s="37">
        <v>0</v>
      </c>
      <c r="Q48" s="10"/>
    </row>
    <row r="49" spans="1:17" outlineLevel="1" x14ac:dyDescent="0.35">
      <c r="B49" s="36" t="s">
        <v>34</v>
      </c>
      <c r="C49" s="58"/>
      <c r="D49" s="59"/>
      <c r="E49" s="37">
        <v>0</v>
      </c>
      <c r="F49" s="37">
        <v>0</v>
      </c>
      <c r="G49" s="37">
        <v>0</v>
      </c>
      <c r="H49" s="37">
        <v>0</v>
      </c>
      <c r="I49" s="37">
        <f t="shared" si="13"/>
        <v>0</v>
      </c>
      <c r="J49" s="37">
        <f t="shared" si="13"/>
        <v>0</v>
      </c>
      <c r="K49" s="37">
        <f t="shared" si="13"/>
        <v>0</v>
      </c>
      <c r="L49" s="37">
        <f t="shared" si="13"/>
        <v>0</v>
      </c>
      <c r="M49" s="37">
        <f t="shared" si="13"/>
        <v>0</v>
      </c>
      <c r="N49" s="37">
        <v>0</v>
      </c>
      <c r="O49" s="37">
        <v>0</v>
      </c>
      <c r="P49" s="37">
        <v>0</v>
      </c>
      <c r="Q49" s="10"/>
    </row>
    <row r="50" spans="1:17" x14ac:dyDescent="0.35">
      <c r="B50" s="27" t="s">
        <v>35</v>
      </c>
      <c r="C50" s="28"/>
      <c r="D50" s="28"/>
      <c r="E50" s="38">
        <f t="shared" ref="E50:P50" si="14">SUM(E42:E49)</f>
        <v>62859.410664823452</v>
      </c>
      <c r="F50" s="38">
        <f t="shared" si="14"/>
        <v>62859.410664823452</v>
      </c>
      <c r="G50" s="38">
        <f t="shared" si="14"/>
        <v>62859.410664823452</v>
      </c>
      <c r="H50" s="38">
        <f t="shared" si="14"/>
        <v>62859.410664823452</v>
      </c>
      <c r="I50" s="38">
        <f t="shared" si="14"/>
        <v>62859.410664823452</v>
      </c>
      <c r="J50" s="38">
        <f t="shared" si="14"/>
        <v>62859.410664823452</v>
      </c>
      <c r="K50" s="38">
        <f t="shared" si="14"/>
        <v>62859.410664823452</v>
      </c>
      <c r="L50" s="38">
        <f t="shared" si="14"/>
        <v>62859.410664823452</v>
      </c>
      <c r="M50" s="38">
        <f t="shared" si="14"/>
        <v>62859.410664823452</v>
      </c>
      <c r="N50" s="38">
        <f t="shared" si="14"/>
        <v>62859.410664823452</v>
      </c>
      <c r="O50" s="38">
        <f t="shared" si="14"/>
        <v>62859.410664823452</v>
      </c>
      <c r="P50" s="38">
        <f t="shared" si="14"/>
        <v>62859.410664823452</v>
      </c>
      <c r="Q50" s="10"/>
    </row>
    <row r="51" spans="1:17" x14ac:dyDescent="0.35"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10"/>
    </row>
    <row r="52" spans="1:17" x14ac:dyDescent="0.35">
      <c r="A52" s="24"/>
      <c r="B52" s="15" t="s">
        <v>36</v>
      </c>
      <c r="E52" s="41">
        <f>'Example - Inputs'!E91</f>
        <v>18321.301666666666</v>
      </c>
      <c r="F52" s="41">
        <f t="shared" ref="F52:P57" si="15">+E52</f>
        <v>18321.301666666666</v>
      </c>
      <c r="G52" s="41">
        <f t="shared" si="15"/>
        <v>18321.301666666666</v>
      </c>
      <c r="H52" s="41">
        <f t="shared" si="15"/>
        <v>18321.301666666666</v>
      </c>
      <c r="I52" s="41">
        <f t="shared" si="15"/>
        <v>18321.301666666666</v>
      </c>
      <c r="J52" s="41">
        <f t="shared" si="15"/>
        <v>18321.301666666666</v>
      </c>
      <c r="K52" s="41">
        <f t="shared" si="15"/>
        <v>18321.301666666666</v>
      </c>
      <c r="L52" s="41">
        <f t="shared" si="15"/>
        <v>18321.301666666666</v>
      </c>
      <c r="M52" s="41">
        <f t="shared" si="15"/>
        <v>18321.301666666666</v>
      </c>
      <c r="N52" s="41">
        <f t="shared" ref="N52:N57" si="16">+H52</f>
        <v>18321.301666666666</v>
      </c>
      <c r="O52" s="41">
        <f t="shared" si="15"/>
        <v>18321.301666666666</v>
      </c>
      <c r="P52" s="41">
        <f t="shared" si="15"/>
        <v>18321.301666666666</v>
      </c>
      <c r="Q52" s="10"/>
    </row>
    <row r="53" spans="1:17" x14ac:dyDescent="0.35">
      <c r="A53" s="24"/>
      <c r="B53" s="40" t="s">
        <v>43</v>
      </c>
      <c r="E53" s="41">
        <f>SUM('Example - Inputs'!E92:E104)</f>
        <v>4889.9608333333335</v>
      </c>
      <c r="F53" s="41">
        <f t="shared" si="15"/>
        <v>4889.9608333333335</v>
      </c>
      <c r="G53" s="41">
        <f t="shared" si="15"/>
        <v>4889.9608333333335</v>
      </c>
      <c r="H53" s="41">
        <f t="shared" si="15"/>
        <v>4889.9608333333335</v>
      </c>
      <c r="I53" s="41">
        <f t="shared" si="15"/>
        <v>4889.9608333333335</v>
      </c>
      <c r="J53" s="41">
        <f t="shared" si="15"/>
        <v>4889.9608333333335</v>
      </c>
      <c r="K53" s="41">
        <f t="shared" si="15"/>
        <v>4889.9608333333335</v>
      </c>
      <c r="L53" s="41">
        <f t="shared" si="15"/>
        <v>4889.9608333333335</v>
      </c>
      <c r="M53" s="41">
        <f t="shared" si="15"/>
        <v>4889.9608333333335</v>
      </c>
      <c r="N53" s="41">
        <f t="shared" si="16"/>
        <v>4889.9608333333335</v>
      </c>
      <c r="O53" s="41">
        <f t="shared" si="15"/>
        <v>4889.9608333333335</v>
      </c>
      <c r="P53" s="41">
        <f t="shared" si="15"/>
        <v>4889.9608333333335</v>
      </c>
      <c r="Q53" s="10"/>
    </row>
    <row r="54" spans="1:17" x14ac:dyDescent="0.35">
      <c r="A54" s="24"/>
      <c r="B54" s="15" t="s">
        <v>37</v>
      </c>
      <c r="E54" s="41">
        <f>+'Example - Inputs'!E108</f>
        <v>3542.8116666666665</v>
      </c>
      <c r="F54" s="41">
        <f t="shared" si="15"/>
        <v>3542.8116666666665</v>
      </c>
      <c r="G54" s="41">
        <f t="shared" si="15"/>
        <v>3542.8116666666665</v>
      </c>
      <c r="H54" s="41">
        <f t="shared" si="15"/>
        <v>3542.8116666666665</v>
      </c>
      <c r="I54" s="41">
        <f t="shared" si="15"/>
        <v>3542.8116666666665</v>
      </c>
      <c r="J54" s="41">
        <f t="shared" si="15"/>
        <v>3542.8116666666665</v>
      </c>
      <c r="K54" s="41">
        <f t="shared" si="15"/>
        <v>3542.8116666666665</v>
      </c>
      <c r="L54" s="41">
        <f t="shared" si="15"/>
        <v>3542.8116666666665</v>
      </c>
      <c r="M54" s="41">
        <f t="shared" si="15"/>
        <v>3542.8116666666665</v>
      </c>
      <c r="N54" s="41">
        <f t="shared" si="16"/>
        <v>3542.8116666666665</v>
      </c>
      <c r="O54" s="41">
        <f t="shared" si="15"/>
        <v>3542.8116666666665</v>
      </c>
      <c r="P54" s="41">
        <f t="shared" si="15"/>
        <v>3542.8116666666665</v>
      </c>
      <c r="Q54" s="10"/>
    </row>
    <row r="55" spans="1:17" x14ac:dyDescent="0.35">
      <c r="A55" s="24"/>
      <c r="B55" s="15" t="s">
        <v>38</v>
      </c>
      <c r="E55" s="41">
        <f>+'Example - Inputs'!C117</f>
        <v>8153.02</v>
      </c>
      <c r="F55" s="41">
        <f t="shared" si="15"/>
        <v>8153.02</v>
      </c>
      <c r="G55" s="41">
        <f t="shared" si="15"/>
        <v>8153.02</v>
      </c>
      <c r="H55" s="41">
        <f t="shared" si="15"/>
        <v>8153.02</v>
      </c>
      <c r="I55" s="41">
        <f t="shared" si="15"/>
        <v>8153.02</v>
      </c>
      <c r="J55" s="41">
        <f t="shared" si="15"/>
        <v>8153.02</v>
      </c>
      <c r="K55" s="41">
        <f t="shared" si="15"/>
        <v>8153.02</v>
      </c>
      <c r="L55" s="41">
        <f t="shared" si="15"/>
        <v>8153.02</v>
      </c>
      <c r="M55" s="41">
        <f t="shared" si="15"/>
        <v>8153.02</v>
      </c>
      <c r="N55" s="41">
        <f t="shared" si="16"/>
        <v>8153.02</v>
      </c>
      <c r="O55" s="41">
        <f t="shared" si="15"/>
        <v>8153.02</v>
      </c>
      <c r="P55" s="41">
        <f t="shared" si="15"/>
        <v>8153.02</v>
      </c>
      <c r="Q55" s="10"/>
    </row>
    <row r="56" spans="1:17" x14ac:dyDescent="0.35">
      <c r="A56" s="24"/>
      <c r="B56" s="39" t="s">
        <v>147</v>
      </c>
      <c r="E56" s="37">
        <v>0</v>
      </c>
      <c r="F56" s="37">
        <f t="shared" si="15"/>
        <v>0</v>
      </c>
      <c r="G56" s="37">
        <f t="shared" si="15"/>
        <v>0</v>
      </c>
      <c r="H56" s="37">
        <f t="shared" si="15"/>
        <v>0</v>
      </c>
      <c r="I56" s="37">
        <f t="shared" si="15"/>
        <v>0</v>
      </c>
      <c r="J56" s="37">
        <f t="shared" si="15"/>
        <v>0</v>
      </c>
      <c r="K56" s="37">
        <f t="shared" si="15"/>
        <v>0</v>
      </c>
      <c r="L56" s="37">
        <f t="shared" si="15"/>
        <v>0</v>
      </c>
      <c r="M56" s="37">
        <f t="shared" si="15"/>
        <v>0</v>
      </c>
      <c r="N56" s="37">
        <f t="shared" si="16"/>
        <v>0</v>
      </c>
      <c r="O56" s="37">
        <f t="shared" si="15"/>
        <v>0</v>
      </c>
      <c r="P56" s="37">
        <f t="shared" si="15"/>
        <v>0</v>
      </c>
      <c r="Q56" s="10"/>
    </row>
    <row r="57" spans="1:17" x14ac:dyDescent="0.35">
      <c r="A57" s="24"/>
      <c r="B57" s="39" t="s">
        <v>148</v>
      </c>
      <c r="E57" s="37">
        <v>0</v>
      </c>
      <c r="F57" s="37">
        <f t="shared" si="15"/>
        <v>0</v>
      </c>
      <c r="G57" s="37">
        <f t="shared" si="15"/>
        <v>0</v>
      </c>
      <c r="H57" s="37">
        <f t="shared" si="15"/>
        <v>0</v>
      </c>
      <c r="I57" s="37">
        <f t="shared" si="15"/>
        <v>0</v>
      </c>
      <c r="J57" s="37">
        <f t="shared" si="15"/>
        <v>0</v>
      </c>
      <c r="K57" s="37">
        <f t="shared" si="15"/>
        <v>0</v>
      </c>
      <c r="L57" s="37">
        <f t="shared" si="15"/>
        <v>0</v>
      </c>
      <c r="M57" s="37">
        <f t="shared" si="15"/>
        <v>0</v>
      </c>
      <c r="N57" s="37">
        <f t="shared" si="16"/>
        <v>0</v>
      </c>
      <c r="O57" s="37">
        <f t="shared" si="15"/>
        <v>0</v>
      </c>
      <c r="P57" s="37">
        <f t="shared" si="15"/>
        <v>0</v>
      </c>
      <c r="Q57" s="10"/>
    </row>
    <row r="58" spans="1:17" x14ac:dyDescent="0.35">
      <c r="A58" s="24"/>
      <c r="B58" s="39" t="s">
        <v>149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10"/>
    </row>
    <row r="59" spans="1:17" x14ac:dyDescent="0.35">
      <c r="A59" s="24"/>
      <c r="B59" s="27" t="s">
        <v>39</v>
      </c>
      <c r="C59" s="28"/>
      <c r="D59" s="28"/>
      <c r="E59" s="38">
        <f t="shared" ref="E59:P59" si="17">SUM(E52:E58)</f>
        <v>34907.094166666662</v>
      </c>
      <c r="F59" s="38">
        <f t="shared" si="17"/>
        <v>34907.094166666662</v>
      </c>
      <c r="G59" s="38">
        <f t="shared" si="17"/>
        <v>34907.094166666662</v>
      </c>
      <c r="H59" s="38">
        <f t="shared" si="17"/>
        <v>34907.094166666662</v>
      </c>
      <c r="I59" s="38">
        <f t="shared" si="17"/>
        <v>34907.094166666662</v>
      </c>
      <c r="J59" s="38">
        <f t="shared" si="17"/>
        <v>34907.094166666662</v>
      </c>
      <c r="K59" s="38">
        <f t="shared" si="17"/>
        <v>34907.094166666662</v>
      </c>
      <c r="L59" s="38">
        <f t="shared" si="17"/>
        <v>34907.094166666662</v>
      </c>
      <c r="M59" s="38">
        <f t="shared" si="17"/>
        <v>34907.094166666662</v>
      </c>
      <c r="N59" s="38">
        <f t="shared" si="17"/>
        <v>34907.094166666662</v>
      </c>
      <c r="O59" s="38">
        <f t="shared" si="17"/>
        <v>34907.094166666662</v>
      </c>
      <c r="P59" s="38">
        <f t="shared" si="17"/>
        <v>34907.094166666662</v>
      </c>
      <c r="Q59" s="10"/>
    </row>
    <row r="60" spans="1:17" x14ac:dyDescent="0.35">
      <c r="A60" s="24"/>
      <c r="B60" s="40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10"/>
    </row>
    <row r="61" spans="1:17" x14ac:dyDescent="0.35">
      <c r="A61" s="24"/>
      <c r="B61" s="27" t="s">
        <v>40</v>
      </c>
      <c r="C61" s="28"/>
      <c r="D61" s="28"/>
      <c r="E61" s="38">
        <f t="shared" ref="E61:P61" si="18">+E50+E59</f>
        <v>97766.504831490107</v>
      </c>
      <c r="F61" s="38">
        <f t="shared" si="18"/>
        <v>97766.504831490107</v>
      </c>
      <c r="G61" s="38">
        <f t="shared" si="18"/>
        <v>97766.504831490107</v>
      </c>
      <c r="H61" s="38">
        <f t="shared" si="18"/>
        <v>97766.504831490107</v>
      </c>
      <c r="I61" s="38">
        <f t="shared" si="18"/>
        <v>97766.504831490107</v>
      </c>
      <c r="J61" s="38">
        <f t="shared" si="18"/>
        <v>97766.504831490107</v>
      </c>
      <c r="K61" s="38">
        <f t="shared" si="18"/>
        <v>97766.504831490107</v>
      </c>
      <c r="L61" s="38">
        <f t="shared" si="18"/>
        <v>97766.504831490107</v>
      </c>
      <c r="M61" s="38">
        <f t="shared" si="18"/>
        <v>97766.504831490107</v>
      </c>
      <c r="N61" s="38">
        <f t="shared" si="18"/>
        <v>97766.504831490107</v>
      </c>
      <c r="O61" s="38">
        <f t="shared" si="18"/>
        <v>97766.504831490107</v>
      </c>
      <c r="P61" s="38">
        <f t="shared" si="18"/>
        <v>97766.504831490107</v>
      </c>
      <c r="Q61" s="10"/>
    </row>
    <row r="62" spans="1:17" x14ac:dyDescent="0.35">
      <c r="A62" s="24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10"/>
    </row>
    <row r="63" spans="1:17" x14ac:dyDescent="0.35">
      <c r="A63" s="24"/>
      <c r="B63" s="27" t="s">
        <v>41</v>
      </c>
      <c r="C63" s="28"/>
      <c r="D63" s="28"/>
      <c r="E63" s="38">
        <f t="shared" ref="E63:P63" si="19">E39-E61</f>
        <v>10533.495168509893</v>
      </c>
      <c r="F63" s="38">
        <f t="shared" si="19"/>
        <v>10533.495168509893</v>
      </c>
      <c r="G63" s="38">
        <f t="shared" si="19"/>
        <v>10533.495168509893</v>
      </c>
      <c r="H63" s="38">
        <f t="shared" si="19"/>
        <v>10533.495168509893</v>
      </c>
      <c r="I63" s="38">
        <f t="shared" si="19"/>
        <v>10533.495168509893</v>
      </c>
      <c r="J63" s="38">
        <f t="shared" si="19"/>
        <v>10533.495168509893</v>
      </c>
      <c r="K63" s="38">
        <f t="shared" si="19"/>
        <v>10533.495168509893</v>
      </c>
      <c r="L63" s="38">
        <f t="shared" si="19"/>
        <v>10533.495168509893</v>
      </c>
      <c r="M63" s="38">
        <f t="shared" si="19"/>
        <v>10533.495168509893</v>
      </c>
      <c r="N63" s="38">
        <f t="shared" si="19"/>
        <v>10533.495168509893</v>
      </c>
      <c r="O63" s="38">
        <f t="shared" si="19"/>
        <v>10533.495168509893</v>
      </c>
      <c r="P63" s="38">
        <f t="shared" si="19"/>
        <v>10533.495168509893</v>
      </c>
      <c r="Q63" s="10"/>
    </row>
    <row r="64" spans="1:17" x14ac:dyDescent="0.35">
      <c r="A64" s="2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10"/>
    </row>
    <row r="65" spans="1:17" ht="15" thickBot="1" x14ac:dyDescent="0.4">
      <c r="A65" s="24"/>
      <c r="B65" s="11" t="s">
        <v>42</v>
      </c>
      <c r="C65" s="11"/>
      <c r="D65" s="11"/>
      <c r="E65" s="13">
        <f t="shared" ref="E65:P65" si="20">+E10+E63</f>
        <v>160533.49516850989</v>
      </c>
      <c r="F65" s="13">
        <f t="shared" si="20"/>
        <v>171066.99033701979</v>
      </c>
      <c r="G65" s="13">
        <f t="shared" si="20"/>
        <v>181600.48550552968</v>
      </c>
      <c r="H65" s="13">
        <f t="shared" si="20"/>
        <v>192133.98067403957</v>
      </c>
      <c r="I65" s="13">
        <f t="shared" si="20"/>
        <v>202667.47584254947</v>
      </c>
      <c r="J65" s="13">
        <f t="shared" si="20"/>
        <v>213200.97101105936</v>
      </c>
      <c r="K65" s="13">
        <f t="shared" si="20"/>
        <v>223734.46617956925</v>
      </c>
      <c r="L65" s="13">
        <f t="shared" si="20"/>
        <v>234267.96134807914</v>
      </c>
      <c r="M65" s="13">
        <f t="shared" si="20"/>
        <v>244801.45651658904</v>
      </c>
      <c r="N65" s="13">
        <f t="shared" si="20"/>
        <v>255334.95168509893</v>
      </c>
      <c r="O65" s="13">
        <f t="shared" si="20"/>
        <v>265868.44685360882</v>
      </c>
      <c r="P65" s="13">
        <f t="shared" si="20"/>
        <v>276401.94202211872</v>
      </c>
      <c r="Q65" s="10"/>
    </row>
  </sheetData>
  <autoFilter ref="B41:D49" xr:uid="{9482EB5D-0548-419B-8DA3-3309336A4314}">
    <sortState xmlns:xlrd2="http://schemas.microsoft.com/office/spreadsheetml/2017/richdata2" ref="B42:D49">
      <sortCondition ref="C41:C49"/>
    </sortState>
  </autoFilter>
  <conditionalFormatting sqref="D42:D49">
    <cfRule type="cellIs" dxfId="4" priority="1" operator="lessThan">
      <formula>1</formula>
    </cfRule>
    <cfRule type="cellIs" dxfId="3" priority="2" operator="greaterThan">
      <formula>0</formula>
    </cfRule>
  </conditionalFormatting>
  <conditionalFormatting sqref="E42:P49 E52:P58 E60:P60">
    <cfRule type="containsText" dxfId="2" priority="3" operator="containsText" text="HELP ME">
      <formula>NOT(ISERROR(SEARCH("HELP ME",E42)))</formula>
    </cfRule>
    <cfRule type="cellIs" dxfId="1" priority="4" operator="equal">
      <formula>"""HELP ME"""</formula>
    </cfRule>
    <cfRule type="cellIs" dxfId="0" priority="5" operator="equal">
      <formula>#N/A</formula>
    </cfRule>
  </conditionalFormatting>
  <pageMargins left="0.7" right="0.7" top="0.75" bottom="0.75" header="0.3" footer="0.3"/>
  <pageSetup scale="56" fitToHeight="100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1CC76C-8EA2-4F75-8D47-886E56DAB079}">
          <x14:formula1>
            <xm:f>Sheet3!$A$1:$A$2</xm:f>
          </x14:formula1>
          <xm:sqref>C42:C49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95825-87D1-4175-BA12-F680AB620826}">
  <dimension ref="A1:A2"/>
  <sheetViews>
    <sheetView workbookViewId="0">
      <selection activeCell="A3" sqref="A3"/>
    </sheetView>
  </sheetViews>
  <sheetFormatPr defaultRowHeight="12.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58ac7f-5b17-4322-bf99-d3a35ccca9e0">
      <Terms xmlns="http://schemas.microsoft.com/office/infopath/2007/PartnerControls"/>
    </lcf76f155ced4ddcb4097134ff3c332f>
    <TaxCatchAll xmlns="37530bd5-70d1-4e31-974f-0d8e92d9966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0FB05240CEBB42B981BA7C38C485BF" ma:contentTypeVersion="12" ma:contentTypeDescription="Create a new document." ma:contentTypeScope="" ma:versionID="517d3a98dd14a50328e023280191eddc">
  <xsd:schema xmlns:xsd="http://www.w3.org/2001/XMLSchema" xmlns:xs="http://www.w3.org/2001/XMLSchema" xmlns:p="http://schemas.microsoft.com/office/2006/metadata/properties" xmlns:ns2="8358ac7f-5b17-4322-bf99-d3a35ccca9e0" xmlns:ns3="37530bd5-70d1-4e31-974f-0d8e92d9966b" targetNamespace="http://schemas.microsoft.com/office/2006/metadata/properties" ma:root="true" ma:fieldsID="fe7e34b9d85e4840bac9633ae21465bf" ns2:_="" ns3:_="">
    <xsd:import namespace="8358ac7f-5b17-4322-bf99-d3a35ccca9e0"/>
    <xsd:import namespace="37530bd5-70d1-4e31-974f-0d8e92d996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8ac7f-5b17-4322-bf99-d3a35ccca9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92cc965-3172-4dc0-b7b3-463454729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30bd5-70d1-4e31-974f-0d8e92d996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098069c-0fe7-4d3f-9fc6-a8d9cbaec437}" ma:internalName="TaxCatchAll" ma:showField="CatchAllData" ma:web="37530bd5-70d1-4e31-974f-0d8e92d996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401527-C336-4DC5-ADE4-783A23CDCE2E}">
  <ds:schemaRefs>
    <ds:schemaRef ds:uri="http://schemas.microsoft.com/office/2006/metadata/properties"/>
    <ds:schemaRef ds:uri="http://schemas.microsoft.com/office/infopath/2007/PartnerControls"/>
    <ds:schemaRef ds:uri="8358ac7f-5b17-4322-bf99-d3a35ccca9e0"/>
    <ds:schemaRef ds:uri="37530bd5-70d1-4e31-974f-0d8e92d9966b"/>
  </ds:schemaRefs>
</ds:datastoreItem>
</file>

<file path=customXml/itemProps2.xml><?xml version="1.0" encoding="utf-8"?>
<ds:datastoreItem xmlns:ds="http://schemas.openxmlformats.org/officeDocument/2006/customXml" ds:itemID="{FC5A6611-07D2-426F-9870-2D74EB54F1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B2DFA4-0BC7-4721-B15D-6630E203A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58ac7f-5b17-4322-bf99-d3a35ccca9e0"/>
    <ds:schemaRef ds:uri="37530bd5-70d1-4e31-974f-0d8e92d996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Input Screen</vt:lpstr>
      <vt:lpstr>Review Annual Goals</vt:lpstr>
      <vt:lpstr>Example - Inputs</vt:lpstr>
      <vt:lpstr>Example - Review Annual Goals</vt:lpstr>
      <vt:lpstr>Sheet3</vt:lpstr>
      <vt:lpstr>'Example - Review Annual Goals'!Print_Area</vt:lpstr>
      <vt:lpstr>'Review Annual Goals'!Print_Area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Slade</dc:creator>
  <cp:lastModifiedBy>Travis Slade</cp:lastModifiedBy>
  <dcterms:created xsi:type="dcterms:W3CDTF">2025-01-21T19:00:46Z</dcterms:created>
  <dcterms:modified xsi:type="dcterms:W3CDTF">2025-01-30T17:26:03Z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0x010100700FB05240CEBB42B981BA7C38C485BF</vt:lpwstr>
  </property>
  <property fmtid="{D5CDD505-2E9C-101B-9397-08002B2CF9AE}" pid="3" name="MediaServiceImageTags">
    <vt:lpwstr/>
  </property>
</Properties>
</file>